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se.hernandeze\Desktop\"/>
    </mc:Choice>
  </mc:AlternateContent>
  <bookViews>
    <workbookView xWindow="0" yWindow="0" windowWidth="19416" windowHeight="8592" tabRatio="899" activeTab="3"/>
  </bookViews>
  <sheets>
    <sheet name="ÍNDICE" sheetId="1" r:id="rId1"/>
    <sheet name="I. DEMANDA IDENTIFICADA" sheetId="12" r:id="rId2"/>
    <sheet name="II. PROYECCIÓN DE COSTOS" sheetId="5" r:id="rId3"/>
    <sheet name="III. PROYECCIÓN DE INGRESOS" sheetId="6" r:id="rId4"/>
    <sheet name="IV. TIR" sheetId="8" r:id="rId5"/>
  </sheets>
  <calcPr calcId="152511"/>
</workbook>
</file>

<file path=xl/calcChain.xml><?xml version="1.0" encoding="utf-8"?>
<calcChain xmlns="http://schemas.openxmlformats.org/spreadsheetml/2006/main">
  <c r="G14" i="6" l="1"/>
  <c r="D18" i="8"/>
  <c r="F18" i="8"/>
  <c r="E18" i="8"/>
  <c r="C18" i="8"/>
  <c r="E15" i="8"/>
  <c r="E16" i="8"/>
  <c r="E17" i="8"/>
  <c r="C16" i="8"/>
  <c r="C17" i="8"/>
  <c r="C15" i="8"/>
  <c r="C14" i="8"/>
  <c r="E14" i="8"/>
  <c r="I28" i="8" l="1"/>
  <c r="I6" i="6"/>
  <c r="L9" i="12"/>
  <c r="L14" i="12"/>
  <c r="L5" i="12"/>
  <c r="N5" i="12" s="1"/>
  <c r="G6" i="12"/>
  <c r="L4" i="12" l="1"/>
  <c r="G18" i="8"/>
  <c r="I29" i="8"/>
  <c r="I30" i="8"/>
  <c r="I31" i="8"/>
  <c r="I32" i="8"/>
  <c r="G55" i="12"/>
  <c r="G20" i="12" l="1"/>
  <c r="N19" i="12"/>
  <c r="G70" i="12"/>
  <c r="G41" i="12"/>
  <c r="G62" i="12"/>
  <c r="G48" i="12"/>
  <c r="G34" i="12"/>
  <c r="G27" i="12"/>
  <c r="G30" i="6"/>
  <c r="G10" i="8" l="1"/>
  <c r="D32" i="5"/>
  <c r="D29" i="5"/>
  <c r="D33" i="5" s="1"/>
  <c r="D10" i="5"/>
  <c r="D34" i="5" l="1"/>
  <c r="G11" i="8"/>
  <c r="G12" i="8" s="1"/>
  <c r="U34" i="6"/>
  <c r="T34" i="6"/>
  <c r="S34" i="6"/>
  <c r="R34" i="6"/>
  <c r="Q34" i="6"/>
  <c r="P34" i="6"/>
  <c r="O34" i="6"/>
  <c r="N34" i="6"/>
  <c r="M34" i="6"/>
  <c r="L34" i="6"/>
  <c r="K34" i="6"/>
  <c r="J34" i="6"/>
  <c r="F34" i="6"/>
  <c r="E34" i="6"/>
  <c r="I33" i="6"/>
  <c r="G33" i="6"/>
  <c r="I32" i="6"/>
  <c r="G32" i="6"/>
  <c r="I31" i="6"/>
  <c r="G31" i="6"/>
  <c r="I30" i="6"/>
  <c r="I34" i="6" s="1"/>
  <c r="U26" i="6"/>
  <c r="T26" i="6"/>
  <c r="S26" i="6"/>
  <c r="R26" i="6"/>
  <c r="Q26" i="6"/>
  <c r="P26" i="6"/>
  <c r="O26" i="6"/>
  <c r="N26" i="6"/>
  <c r="M26" i="6"/>
  <c r="L26" i="6"/>
  <c r="K26" i="6"/>
  <c r="J26" i="6"/>
  <c r="F26" i="6"/>
  <c r="E26" i="6"/>
  <c r="I25" i="6"/>
  <c r="G25" i="6"/>
  <c r="I24" i="6"/>
  <c r="G24" i="6"/>
  <c r="I23" i="6"/>
  <c r="G23" i="6"/>
  <c r="I22" i="6"/>
  <c r="G22" i="6"/>
  <c r="U18" i="6"/>
  <c r="T18" i="6"/>
  <c r="S18" i="6"/>
  <c r="R18" i="6"/>
  <c r="Q18" i="6"/>
  <c r="P18" i="6"/>
  <c r="O18" i="6"/>
  <c r="N18" i="6"/>
  <c r="M18" i="6"/>
  <c r="L18" i="6"/>
  <c r="K18" i="6"/>
  <c r="J18" i="6"/>
  <c r="F18" i="6"/>
  <c r="E18" i="6"/>
  <c r="I17" i="6"/>
  <c r="G17" i="6"/>
  <c r="I16" i="6"/>
  <c r="G16" i="6"/>
  <c r="I15" i="6"/>
  <c r="G15" i="6"/>
  <c r="I14" i="6"/>
  <c r="U10" i="6"/>
  <c r="T10" i="6"/>
  <c r="S10" i="6"/>
  <c r="R10" i="6"/>
  <c r="Q10" i="6"/>
  <c r="P10" i="6"/>
  <c r="O10" i="6"/>
  <c r="N10" i="6"/>
  <c r="M10" i="6"/>
  <c r="L10" i="6"/>
  <c r="K10" i="6"/>
  <c r="J10" i="6"/>
  <c r="F10" i="6"/>
  <c r="E10" i="6"/>
  <c r="I9" i="6"/>
  <c r="G9" i="6"/>
  <c r="I8" i="6"/>
  <c r="G8" i="6"/>
  <c r="I7" i="6"/>
  <c r="G7" i="6"/>
  <c r="G6" i="6"/>
  <c r="AO10" i="6"/>
  <c r="AN10" i="6"/>
  <c r="AK10" i="6"/>
  <c r="AJ10" i="6"/>
  <c r="AG10" i="6"/>
  <c r="AF10" i="6"/>
  <c r="AC10" i="6"/>
  <c r="AB10" i="6"/>
  <c r="X10" i="6"/>
  <c r="W10" i="6"/>
  <c r="AO18" i="6"/>
  <c r="AN18" i="6"/>
  <c r="AK18" i="6"/>
  <c r="AJ18" i="6"/>
  <c r="AG18" i="6"/>
  <c r="AF18" i="6"/>
  <c r="AC18" i="6"/>
  <c r="AB18" i="6"/>
  <c r="X18" i="6"/>
  <c r="W18" i="6"/>
  <c r="AO26" i="6"/>
  <c r="AN26" i="6"/>
  <c r="AK26" i="6"/>
  <c r="AJ26" i="6"/>
  <c r="AG26" i="6"/>
  <c r="AF26" i="6"/>
  <c r="AC26" i="6"/>
  <c r="AB26" i="6"/>
  <c r="X26" i="6"/>
  <c r="W26" i="6"/>
  <c r="I18" i="6" l="1"/>
  <c r="G5" i="8"/>
  <c r="G26" i="6"/>
  <c r="G7" i="8" s="1"/>
  <c r="I10" i="6"/>
  <c r="I37" i="6" s="1"/>
  <c r="I26" i="6"/>
  <c r="G6" i="8"/>
  <c r="G34" i="6"/>
  <c r="E37" i="6"/>
  <c r="F37" i="6"/>
  <c r="AP25" i="6"/>
  <c r="AL25" i="6"/>
  <c r="AH25" i="6"/>
  <c r="AD25" i="6"/>
  <c r="Y25" i="6"/>
  <c r="AP24" i="6"/>
  <c r="AL24" i="6"/>
  <c r="AH24" i="6"/>
  <c r="AD24" i="6"/>
  <c r="Y24" i="6"/>
  <c r="AP23" i="6"/>
  <c r="AL23" i="6"/>
  <c r="AH23" i="6"/>
  <c r="AD23" i="6"/>
  <c r="Y23" i="6"/>
  <c r="AP22" i="6"/>
  <c r="AL22" i="6"/>
  <c r="AH22" i="6"/>
  <c r="AD22" i="6"/>
  <c r="Y22" i="6"/>
  <c r="AL26" i="6" l="1"/>
  <c r="G37" i="6"/>
  <c r="G8" i="8"/>
  <c r="G9" i="8" s="1"/>
  <c r="G19" i="8" s="1"/>
  <c r="Y26" i="6"/>
  <c r="AH26" i="6"/>
  <c r="AP26" i="6"/>
  <c r="AD26" i="6"/>
  <c r="AO34" i="6"/>
  <c r="AO37" i="6" s="1"/>
  <c r="AN34" i="6"/>
  <c r="AN37" i="6" s="1"/>
  <c r="AK34" i="6"/>
  <c r="AK37" i="6" s="1"/>
  <c r="AJ34" i="6"/>
  <c r="AJ37" i="6" s="1"/>
  <c r="AG34" i="6"/>
  <c r="AG37" i="6" s="1"/>
  <c r="AF34" i="6"/>
  <c r="AF37" i="6" s="1"/>
  <c r="AC34" i="6"/>
  <c r="AC37" i="6" s="1"/>
  <c r="AB34" i="6"/>
  <c r="AB37" i="6" s="1"/>
  <c r="X34" i="6"/>
  <c r="X37" i="6" s="1"/>
  <c r="W34" i="6"/>
  <c r="W37" i="6" s="1"/>
  <c r="AH33" i="6"/>
  <c r="AH32" i="6"/>
  <c r="AH31" i="6"/>
  <c r="AH30" i="6"/>
  <c r="AL33" i="6"/>
  <c r="AL32" i="6"/>
  <c r="AL31" i="6"/>
  <c r="AL30" i="6"/>
  <c r="AP33" i="6"/>
  <c r="AP32" i="6"/>
  <c r="AP31" i="6"/>
  <c r="AP30" i="6"/>
  <c r="AH17" i="6"/>
  <c r="AH16" i="6"/>
  <c r="AH15" i="6"/>
  <c r="AH14" i="6"/>
  <c r="AL17" i="6"/>
  <c r="AL16" i="6"/>
  <c r="AL15" i="6"/>
  <c r="AL14" i="6"/>
  <c r="AP17" i="6"/>
  <c r="AP16" i="6"/>
  <c r="AP15" i="6"/>
  <c r="AP14" i="6"/>
  <c r="AP9" i="6"/>
  <c r="AP8" i="6"/>
  <c r="AP7" i="6"/>
  <c r="AP6" i="6"/>
  <c r="AL9" i="6"/>
  <c r="AL8" i="6"/>
  <c r="AL7" i="6"/>
  <c r="AL6" i="6"/>
  <c r="AH9" i="6"/>
  <c r="AH8" i="6"/>
  <c r="AH7" i="6"/>
  <c r="AH6" i="6"/>
  <c r="AD33" i="6"/>
  <c r="AD32" i="6"/>
  <c r="AD31" i="6"/>
  <c r="AD30" i="6"/>
  <c r="AD17" i="6"/>
  <c r="AD16" i="6"/>
  <c r="AD15" i="6"/>
  <c r="AD14" i="6"/>
  <c r="AD9" i="6"/>
  <c r="AD8" i="6"/>
  <c r="AD7" i="6"/>
  <c r="AD6" i="6"/>
  <c r="Y33" i="6"/>
  <c r="Y32" i="6"/>
  <c r="Y31" i="6"/>
  <c r="Y30" i="6"/>
  <c r="Y17" i="6"/>
  <c r="Y16" i="6"/>
  <c r="Y15" i="6"/>
  <c r="Y14" i="6"/>
  <c r="Y9" i="6"/>
  <c r="Y8" i="6"/>
  <c r="Y7" i="6"/>
  <c r="Y6" i="6"/>
  <c r="H27" i="8" l="1"/>
  <c r="J27" i="8" s="1"/>
  <c r="AD34" i="6"/>
  <c r="Y10" i="6"/>
  <c r="Y18" i="6"/>
  <c r="AD10" i="6"/>
  <c r="AD18" i="6"/>
  <c r="AH10" i="6"/>
  <c r="AP10" i="6"/>
  <c r="AP18" i="6"/>
  <c r="AH18" i="6"/>
  <c r="AL18" i="6"/>
  <c r="AL10" i="6"/>
  <c r="Y37" i="6"/>
  <c r="AL34" i="6"/>
  <c r="Y34" i="6"/>
  <c r="AH34" i="6"/>
  <c r="AP34" i="6"/>
  <c r="AD37" i="6" l="1"/>
  <c r="AP37" i="6"/>
  <c r="AH37" i="6"/>
  <c r="AL37" i="6"/>
  <c r="L8" i="8"/>
  <c r="L7" i="8"/>
  <c r="L6" i="8"/>
  <c r="L5" i="8"/>
  <c r="K8" i="8"/>
  <c r="K7" i="8"/>
  <c r="K6" i="8"/>
  <c r="K5" i="8"/>
  <c r="J8" i="8"/>
  <c r="J7" i="8"/>
  <c r="J6" i="8"/>
  <c r="J5" i="8"/>
  <c r="I8" i="8"/>
  <c r="I7" i="8"/>
  <c r="I6" i="8"/>
  <c r="I5" i="8"/>
  <c r="H5" i="8" l="1"/>
  <c r="H6" i="8"/>
  <c r="H7" i="8"/>
  <c r="H8" i="8"/>
  <c r="G75" i="12" l="1"/>
  <c r="B1" i="8"/>
  <c r="I29" i="5"/>
  <c r="H29" i="5"/>
  <c r="G29" i="5"/>
  <c r="G33" i="5" s="1"/>
  <c r="J11" i="8" s="1"/>
  <c r="F29" i="5"/>
  <c r="F33" i="5" s="1"/>
  <c r="I11" i="8" s="1"/>
  <c r="E29" i="5"/>
  <c r="I10" i="5"/>
  <c r="I32" i="5" s="1"/>
  <c r="H10" i="5"/>
  <c r="H32" i="5" s="1"/>
  <c r="G10" i="5"/>
  <c r="G32" i="5" s="1"/>
  <c r="F10" i="5"/>
  <c r="F32" i="5" s="1"/>
  <c r="E10" i="5"/>
  <c r="E32" i="5" s="1"/>
  <c r="C1" i="5"/>
  <c r="H33" i="5" l="1"/>
  <c r="K11" i="8" s="1"/>
  <c r="E33" i="5"/>
  <c r="H11" i="8" s="1"/>
  <c r="I33" i="5"/>
  <c r="L11" i="8" s="1"/>
  <c r="K10" i="8"/>
  <c r="F34" i="5"/>
  <c r="I10" i="8"/>
  <c r="I12" i="8" s="1"/>
  <c r="J10" i="8"/>
  <c r="J12" i="8" s="1"/>
  <c r="G34" i="5"/>
  <c r="H10" i="8"/>
  <c r="L10" i="8"/>
  <c r="H12" i="8" l="1"/>
  <c r="K12" i="8"/>
  <c r="L12" i="8"/>
  <c r="L9" i="8"/>
  <c r="K9" i="8"/>
  <c r="J9" i="8"/>
  <c r="J19" i="8" s="1"/>
  <c r="H30" i="8" s="1"/>
  <c r="J30" i="8" s="1"/>
  <c r="I9" i="8"/>
  <c r="I19" i="8" s="1"/>
  <c r="H29" i="8" s="1"/>
  <c r="J29" i="8" s="1"/>
  <c r="H9" i="8"/>
  <c r="E34" i="5"/>
  <c r="I34" i="5"/>
  <c r="H34" i="5"/>
  <c r="L19" i="8" l="1"/>
  <c r="H32" i="8" s="1"/>
  <c r="J32" i="8" s="1"/>
  <c r="K19" i="8"/>
  <c r="H31" i="8" s="1"/>
  <c r="J31" i="8" s="1"/>
  <c r="H19" i="8"/>
  <c r="H28" i="8" s="1"/>
  <c r="J35" i="8" l="1"/>
  <c r="J28" i="8"/>
  <c r="J33" i="8" s="1"/>
  <c r="K28" i="8"/>
  <c r="K29" i="8" s="1"/>
  <c r="K30" i="8" s="1"/>
  <c r="K31" i="8" s="1"/>
  <c r="K32" i="8" s="1"/>
  <c r="J36" i="8"/>
</calcChain>
</file>

<file path=xl/comments1.xml><?xml version="1.0" encoding="utf-8"?>
<comments xmlns="http://schemas.openxmlformats.org/spreadsheetml/2006/main">
  <authors>
    <author>pc</author>
  </authors>
  <commentList>
    <comment ref="H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Peso Mexicano (MXN)
Dólar Americano (USD)
Euro (EUR)
Libra Esterlina (GBP)
Etc.
</t>
        </r>
      </text>
    </comment>
    <comment ref="N5" authorId="0" shapeId="0">
      <text>
        <r>
          <rPr>
            <sz val="9"/>
            <color indexed="81"/>
            <rFont val="Tahoma"/>
            <family val="2"/>
          </rPr>
          <t>Conforme a los COP 2018, si se solicita el rubro 2 concepto "formación y especialización de capital humano" no pueden cobrarse los servicios de capacitación. Por lo que no puede tomarse como un ingreso, por lo tanto el  dato es únicamente informativo y sirve como referencia competitiva.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COSTO FIJO: Son aquellos en los que incurre la empresa y que en el corto plazo o para ciertos
niveles de producción,</t>
        </r>
        <r>
          <rPr>
            <u/>
            <sz val="9"/>
            <color indexed="81"/>
            <rFont val="Tahoma"/>
            <family val="2"/>
          </rPr>
          <t xml:space="preserve"> no dependen del volumen de productos (bienes y/o servcios)</t>
        </r>
        <r>
          <rPr>
            <sz val="9"/>
            <color indexed="81"/>
            <rFont val="Tahoma"/>
            <family val="2"/>
          </rPr>
          <t>.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COSTO VARIABLE: Costo que incurre la empresa y </t>
        </r>
        <r>
          <rPr>
            <u/>
            <sz val="9"/>
            <color indexed="81"/>
            <rFont val="Tahoma"/>
            <family val="2"/>
          </rPr>
          <t>guarda dependencia importante con los volúmenes de fabricación de productos (bienes y/o servicios)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comments3.xml><?xml version="1.0" encoding="utf-8"?>
<comments xmlns="http://schemas.openxmlformats.org/spreadsheetml/2006/main">
  <authors>
    <author>pc</author>
    <author>PC</author>
  </authors>
  <commentList>
    <comment ref="G6" authorId="0" shapeId="0">
      <text>
        <r>
          <rPr>
            <sz val="9"/>
            <color indexed="81"/>
            <rFont val="Tahoma"/>
            <family val="2"/>
          </rPr>
          <t>Conforme a los COP 2018, si se solicita el rubro 2 concepto "formación y especialización de capital humano" no pueden cobrarse los servicios de capacitación. Por lo que no puede tomarse como un ingreso, por lo tanto el  dato es únicamente informativo y sirve como referencia competitiva.</t>
        </r>
      </text>
    </comment>
    <comment ref="G14" authorId="1" shapeId="0">
      <text>
        <r>
          <rPr>
            <sz val="9"/>
            <color indexed="81"/>
            <rFont val="Tahoma"/>
            <family val="2"/>
          </rPr>
          <t>Conforme a los COP 2018, si se solicita el rubro 2 concepto "formación y especialización de capital humano" no pueden cobrarse los servicios de capacitación. Por lo que no puede tomarse como un ingreso, por lo tanto el  dato es únicamente informativo y sirve como referencia competitiva.</t>
        </r>
      </text>
    </comment>
  </commentList>
</comments>
</file>

<file path=xl/comments4.xml><?xml version="1.0" encoding="utf-8"?>
<comments xmlns="http://schemas.openxmlformats.org/spreadsheetml/2006/main">
  <authors>
    <author>pc</author>
    <author>PC</author>
  </authors>
  <commentList>
    <comment ref="G5" authorId="0" shapeId="0">
      <text>
        <r>
          <rPr>
            <sz val="9"/>
            <color indexed="81"/>
            <rFont val="Tahoma"/>
            <family val="2"/>
          </rPr>
          <t>Conforme a los COP 2018, si se solicita el rubro 2 concepto "formación y especialización de capital humano" no pueden cobrarse los servicios de capacitación. Por lo que no puede tomarse como un ingreso por lo tanto el  dato es únicamente informativo y sirve como referencia competitiva.</t>
        </r>
      </text>
    </comment>
    <comment ref="G6" authorId="1" shapeId="0">
      <text>
        <r>
          <rPr>
            <sz val="9"/>
            <color indexed="81"/>
            <rFont val="Tahoma"/>
            <family val="2"/>
          </rPr>
          <t>Conforme a los COP 2018, si se solicita el rubro 2 concepto "formación y especialización de capital humano" no pueden cobrarse los servicios de capacitación. Por lo que no puede tomarse como un ingreso por lo tanto el  dato es únicamente informativo y sirve como referencia competitiva.</t>
        </r>
      </text>
    </comment>
  </commentList>
</comments>
</file>

<file path=xl/sharedStrings.xml><?xml version="1.0" encoding="utf-8"?>
<sst xmlns="http://schemas.openxmlformats.org/spreadsheetml/2006/main" count="478" uniqueCount="146">
  <si>
    <t>TOTAL</t>
  </si>
  <si>
    <t>AÑO</t>
  </si>
  <si>
    <t xml:space="preserve">CONCEPTO </t>
  </si>
  <si>
    <t>COSTOS FIJOS</t>
  </si>
  <si>
    <t>AÑO 1</t>
  </si>
  <si>
    <t>AÑO 2</t>
  </si>
  <si>
    <t>AÑO 3</t>
  </si>
  <si>
    <t>COSTOS VARIABLES</t>
  </si>
  <si>
    <t xml:space="preserve">COSTOS FIJOS </t>
  </si>
  <si>
    <t>COSTOS TOTALES</t>
  </si>
  <si>
    <t>CONCEPTOS / AÑO</t>
  </si>
  <si>
    <t>AÑO 0</t>
  </si>
  <si>
    <t>( = ) INGRESOS TOTALES</t>
  </si>
  <si>
    <t>( = ) COSTOS TOTALES</t>
  </si>
  <si>
    <t>( = ) SALDO FINAL</t>
  </si>
  <si>
    <t>NOMBRE DEL PROYECTO:</t>
  </si>
  <si>
    <t xml:space="preserve"> </t>
  </si>
  <si>
    <t>TOTAL COSTOS VARIABLES</t>
  </si>
  <si>
    <t>PROYECCIÓN DE INGRESOS</t>
  </si>
  <si>
    <t>FLUJO DE EFECTIVO</t>
  </si>
  <si>
    <t>tasa de la SHCP</t>
  </si>
  <si>
    <t>VALOR ACTUAL NETO (VAN)</t>
  </si>
  <si>
    <t>TASA INTERNA DE RETORNO (TIR)</t>
  </si>
  <si>
    <t xml:space="preserve">PERIODO DE RECUPERACIÓN DE LA INVERSIÓN </t>
  </si>
  <si>
    <t xml:space="preserve">TOTAL COSTOS FIJOS </t>
  </si>
  <si>
    <t>TOTAL INGRESOS</t>
  </si>
  <si>
    <t>AÑO 4</t>
  </si>
  <si>
    <t>AÑO 5</t>
  </si>
  <si>
    <t>Carta 1</t>
  </si>
  <si>
    <t>Carta 2</t>
  </si>
  <si>
    <t>Carta 3</t>
  </si>
  <si>
    <t>Carta 8</t>
  </si>
  <si>
    <t>Carta 6</t>
  </si>
  <si>
    <t>Carta 4</t>
  </si>
  <si>
    <t>Carta 5</t>
  </si>
  <si>
    <t>Carta 7</t>
  </si>
  <si>
    <t>Cartas 10</t>
  </si>
  <si>
    <t>No. Carta</t>
  </si>
  <si>
    <t>MXN</t>
  </si>
  <si>
    <t>&lt;&lt;Descripción&gt;&gt;</t>
  </si>
  <si>
    <t>I</t>
  </si>
  <si>
    <t>II</t>
  </si>
  <si>
    <t>III</t>
  </si>
  <si>
    <t>IV</t>
  </si>
  <si>
    <t>DEMANDA IDENTIFICADA</t>
  </si>
  <si>
    <t>RESUMEN POR AÑO</t>
  </si>
  <si>
    <t>Mes</t>
  </si>
  <si>
    <t>Ingresos 
(AÑO 1)</t>
  </si>
  <si>
    <t>Ingresos 
(AÑO 2)</t>
  </si>
  <si>
    <t>Ingresos 
(AÑO 3)</t>
  </si>
  <si>
    <t>Ingresos 
(AÑO 5)</t>
  </si>
  <si>
    <t>Ingresos 
(AÑO 4)</t>
  </si>
  <si>
    <t>SERVICIOS DE CAPACITACIÓN</t>
  </si>
  <si>
    <t>SERVICIOS DE CERTIFICACIÓN</t>
  </si>
  <si>
    <t>hrs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</si>
  <si>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</si>
  <si>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ÍNDICE</t>
  </si>
  <si>
    <r>
      <t xml:space="preserve">&lt;&lt; </t>
    </r>
    <r>
      <rPr>
        <b/>
        <sz val="11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 
Curso de Manufacturado Digital XXX&gt;&gt;</t>
    </r>
  </si>
  <si>
    <r>
      <t xml:space="preserve">&lt;&lt; </t>
    </r>
    <r>
      <rPr>
        <b/>
        <sz val="11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 
Certificación Digital XXX&gt;&gt;</t>
    </r>
  </si>
  <si>
    <t>Propuesta de autofinanciamiento</t>
  </si>
  <si>
    <t>INGRESOS POR SERVICIOS DE CAPACITACIÓN</t>
  </si>
  <si>
    <t>INGRESOS POR SERVICIOS DE CERTIFICACIÓN</t>
  </si>
  <si>
    <t xml:space="preserve">OTROS INGRESOS </t>
  </si>
  <si>
    <r>
      <t>&lt;&lt;</t>
    </r>
    <r>
      <rPr>
        <b/>
        <sz val="11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Renta de instalaciones&gt;&gt;</t>
    </r>
  </si>
  <si>
    <r>
      <t>&lt;&lt;</t>
    </r>
    <r>
      <rPr>
        <b/>
        <sz val="11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Salario del Director General&gt;&gt;</t>
    </r>
  </si>
  <si>
    <r>
      <t>&lt;&lt;</t>
    </r>
    <r>
      <rPr>
        <b/>
        <sz val="11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Salario del Coordinador Capacitación y Servicios Técnicos&gt;&gt;</t>
    </r>
  </si>
  <si>
    <r>
      <t>&lt;&lt;</t>
    </r>
    <r>
      <rPr>
        <b/>
        <sz val="11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Mantenimiento&gt;&gt;</t>
    </r>
  </si>
  <si>
    <r>
      <t>&lt;&lt;</t>
    </r>
    <r>
      <rPr>
        <b/>
        <sz val="11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Material para servicios&gt;&gt;</t>
    </r>
  </si>
  <si>
    <t>COSTOS POR SERVICIOS DE CAPACITACIÓN</t>
  </si>
  <si>
    <t xml:space="preserve">COSTOS POR SERVICIOS DE CERTIFICACIÓN </t>
  </si>
  <si>
    <t>COSTOS POR OTROS SERVICIOS</t>
  </si>
  <si>
    <t xml:space="preserve">TASA SOCIAL DE DESCUENTO </t>
  </si>
  <si>
    <t>en el 5to año</t>
  </si>
  <si>
    <t>DEMANDA DOCUMENTADA (CARTAS)</t>
  </si>
  <si>
    <r>
      <t>&lt;&lt;</t>
    </r>
    <r>
      <rPr>
        <b/>
        <sz val="11"/>
        <color theme="1"/>
        <rFont val="Calibri"/>
        <family val="2"/>
        <scheme val="minor"/>
      </rPr>
      <t xml:space="preserve">Ejemplo: </t>
    </r>
    <r>
      <rPr>
        <sz val="11"/>
        <color theme="1"/>
        <rFont val="Calibri"/>
        <family val="2"/>
        <scheme val="minor"/>
      </rPr>
      <t>Curso de Manufacturado Digital XXX&gt;&gt;</t>
    </r>
  </si>
  <si>
    <t>Servicios de Capacitación</t>
  </si>
  <si>
    <t>Servicios de Certificación</t>
  </si>
  <si>
    <r>
      <t>&lt;&lt;</t>
    </r>
    <r>
      <rPr>
        <b/>
        <sz val="11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 Curso de Manufacturado Digital XXX&gt;&gt;</t>
    </r>
  </si>
  <si>
    <r>
      <rPr>
        <sz val="11"/>
        <color theme="1"/>
        <rFont val="Calibri"/>
        <family val="2"/>
        <scheme val="minor"/>
      </rPr>
      <t>&lt;&lt;</t>
    </r>
    <r>
      <rPr>
        <b/>
        <sz val="11"/>
        <color theme="1"/>
        <rFont val="Calibri"/>
        <family val="2"/>
        <scheme val="minor"/>
      </rPr>
      <t xml:space="preserve">Ejemplo: </t>
    </r>
    <r>
      <rPr>
        <sz val="11"/>
        <color theme="1"/>
        <rFont val="Calibri"/>
        <family val="2"/>
        <scheme val="minor"/>
      </rPr>
      <t>Curso de Manufacturado Digital XXX&gt;&gt;</t>
    </r>
  </si>
  <si>
    <t>RESUMEN DE LA DEMANDA POR BIEN Y/O SERVICIOS</t>
  </si>
  <si>
    <r>
      <rPr>
        <b/>
        <u/>
        <sz val="12"/>
        <color theme="0"/>
        <rFont val="Calibri"/>
        <family val="2"/>
      </rPr>
      <t>Precio unitario</t>
    </r>
    <r>
      <rPr>
        <b/>
        <sz val="12"/>
        <color theme="0"/>
        <rFont val="Calibri"/>
        <family val="2"/>
      </rPr>
      <t xml:space="preserve"> del bien y/o servicio por unidad de costo
(AÑO 1)</t>
    </r>
  </si>
  <si>
    <r>
      <rPr>
        <b/>
        <u/>
        <sz val="12"/>
        <color theme="0"/>
        <rFont val="Calibri"/>
        <family val="2"/>
      </rPr>
      <t>Precio unitario</t>
    </r>
    <r>
      <rPr>
        <b/>
        <sz val="12"/>
        <color theme="0"/>
        <rFont val="Calibri"/>
        <family val="2"/>
      </rPr>
      <t xml:space="preserve"> del bien y/o servicio por unidad de costo
(AÑO 2)</t>
    </r>
  </si>
  <si>
    <r>
      <rPr>
        <b/>
        <u/>
        <sz val="12"/>
        <color theme="0"/>
        <rFont val="Calibri"/>
        <family val="2"/>
      </rPr>
      <t>Precio unitario</t>
    </r>
    <r>
      <rPr>
        <b/>
        <sz val="12"/>
        <color theme="0"/>
        <rFont val="Calibri"/>
        <family val="2"/>
      </rPr>
      <t xml:space="preserve"> del bien y/o servicio por unidad de costo
(AÑO 3)</t>
    </r>
  </si>
  <si>
    <r>
      <rPr>
        <b/>
        <u/>
        <sz val="12"/>
        <color theme="0"/>
        <rFont val="Calibri"/>
        <family val="2"/>
      </rPr>
      <t>Precio unitario</t>
    </r>
    <r>
      <rPr>
        <b/>
        <sz val="12"/>
        <color theme="0"/>
        <rFont val="Calibri"/>
        <family val="2"/>
      </rPr>
      <t xml:space="preserve"> del bien y/o servicio por unidad de costo
(AÑO 4)</t>
    </r>
  </si>
  <si>
    <r>
      <rPr>
        <b/>
        <u/>
        <sz val="12"/>
        <color theme="0"/>
        <rFont val="Calibri"/>
        <family val="2"/>
      </rPr>
      <t>Precio unitario</t>
    </r>
    <r>
      <rPr>
        <b/>
        <sz val="12"/>
        <color theme="0"/>
        <rFont val="Calibri"/>
        <family val="2"/>
      </rPr>
      <t xml:space="preserve"> del bien y/o servicio por unidad de costo
(AÑO 5)</t>
    </r>
  </si>
  <si>
    <t>TOTAL ANUAL</t>
  </si>
  <si>
    <t>&lt;&lt; Ejemplo: 
Servicio de Modelado de piezas XYZ&gt;&gt;</t>
  </si>
  <si>
    <t>PROYECCIÓN DE COSTOS</t>
  </si>
  <si>
    <t>&lt;&lt; Ejemplo: 
Curso de Manufacturado Digital XXXX&gt;&gt;</t>
  </si>
  <si>
    <t>&lt;&lt; Ejemplo: 
Certificación Digital XXXX&gt;&gt;</t>
  </si>
  <si>
    <t>INVERSIÓN INICIAL POR RUBRO DE APOYO</t>
  </si>
  <si>
    <t xml:space="preserve">Cantidad del bien y/o servicio
</t>
  </si>
  <si>
    <t>Concepto y/o
descripción del bien y/o servicio</t>
  </si>
  <si>
    <t xml:space="preserve">Monto total </t>
  </si>
  <si>
    <r>
      <rPr>
        <b/>
        <u/>
        <sz val="12"/>
        <color theme="0"/>
        <rFont val="Calibri"/>
        <family val="2"/>
      </rPr>
      <t xml:space="preserve">Unidad de medida </t>
    </r>
    <r>
      <rPr>
        <b/>
        <sz val="12"/>
        <color theme="0"/>
        <rFont val="Calibri"/>
        <family val="2"/>
      </rPr>
      <t>del bien y/o servicio (Horas, m</t>
    </r>
    <r>
      <rPr>
        <b/>
        <vertAlign val="superscript"/>
        <sz val="12"/>
        <color theme="0"/>
        <rFont val="Calibri"/>
        <family val="2"/>
      </rPr>
      <t>2</t>
    </r>
    <r>
      <rPr>
        <b/>
        <sz val="12"/>
        <color theme="0"/>
        <rFont val="Calibri"/>
        <family val="2"/>
      </rPr>
      <t>, pieza, etc.)</t>
    </r>
  </si>
  <si>
    <t>SERVICIOS ESPECIALIZADOS</t>
  </si>
  <si>
    <r>
      <rPr>
        <b/>
        <u/>
        <sz val="12"/>
        <color theme="0"/>
        <rFont val="Calibri"/>
        <family val="2"/>
      </rPr>
      <t xml:space="preserve">No. de bienes y/o servicios </t>
    </r>
    <r>
      <rPr>
        <b/>
        <sz val="12"/>
        <color theme="0"/>
        <rFont val="Calibri"/>
        <family val="2"/>
      </rPr>
      <t xml:space="preserve">
(AÑO 1)</t>
    </r>
  </si>
  <si>
    <r>
      <rPr>
        <b/>
        <u/>
        <sz val="12"/>
        <color theme="0"/>
        <rFont val="Calibri"/>
        <family val="2"/>
      </rPr>
      <t xml:space="preserve">No. de bienes y/o servicios </t>
    </r>
    <r>
      <rPr>
        <b/>
        <sz val="12"/>
        <color theme="0"/>
        <rFont val="Calibri"/>
        <family val="2"/>
      </rPr>
      <t xml:space="preserve">
(AÑO 2)</t>
    </r>
  </si>
  <si>
    <r>
      <rPr>
        <b/>
        <u/>
        <sz val="12"/>
        <color theme="0"/>
        <rFont val="Calibri"/>
        <family val="2"/>
      </rPr>
      <t xml:space="preserve">No. de bienes y/o servicios </t>
    </r>
    <r>
      <rPr>
        <b/>
        <sz val="12"/>
        <color theme="0"/>
        <rFont val="Calibri"/>
        <family val="2"/>
      </rPr>
      <t xml:space="preserve">
(AÑO 3)</t>
    </r>
  </si>
  <si>
    <r>
      <rPr>
        <b/>
        <u/>
        <sz val="12"/>
        <color theme="0"/>
        <rFont val="Calibri"/>
        <family val="2"/>
      </rPr>
      <t xml:space="preserve">No. de bienes y/o servicios </t>
    </r>
    <r>
      <rPr>
        <b/>
        <sz val="12"/>
        <color theme="0"/>
        <rFont val="Calibri"/>
        <family val="2"/>
      </rPr>
      <t xml:space="preserve">
(AÑO 4)</t>
    </r>
  </si>
  <si>
    <r>
      <rPr>
        <b/>
        <u/>
        <sz val="12"/>
        <color theme="0"/>
        <rFont val="Calibri"/>
        <family val="2"/>
      </rPr>
      <t xml:space="preserve">No. de bienes y/o servicios </t>
    </r>
    <r>
      <rPr>
        <b/>
        <sz val="12"/>
        <color theme="0"/>
        <rFont val="Calibri"/>
        <family val="2"/>
      </rPr>
      <t xml:space="preserve">
(AÑO 5)</t>
    </r>
  </si>
  <si>
    <t>OTROS INGRESOS</t>
  </si>
  <si>
    <t xml:space="preserve">DESCRIPCIÓN DE LOS BIENES Y/O SERVICIOS </t>
  </si>
  <si>
    <t>INGRESOS POR SERVICIOS ESPECIALIZADOS</t>
  </si>
  <si>
    <t>COSTOS POR SERVICIOS ESPECIALIZADOS</t>
  </si>
  <si>
    <r>
      <t xml:space="preserve">&lt;&lt; </t>
    </r>
    <r>
      <rPr>
        <b/>
        <sz val="11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 
Servicio de Modelado de piezas XY&gt;&gt;</t>
    </r>
  </si>
  <si>
    <t>TIR</t>
  </si>
  <si>
    <t>DESGLOSE MENSUAL DEL AÑO 0</t>
  </si>
  <si>
    <t>Ingresos 
(AÑO 0)</t>
  </si>
  <si>
    <r>
      <rPr>
        <b/>
        <u/>
        <sz val="12"/>
        <color theme="0"/>
        <rFont val="Calibri"/>
        <family val="2"/>
      </rPr>
      <t>Precio unitario</t>
    </r>
    <r>
      <rPr>
        <b/>
        <sz val="12"/>
        <color theme="0"/>
        <rFont val="Calibri"/>
        <family val="2"/>
      </rPr>
      <t xml:space="preserve"> del bien y/o servicio por unidad de costo
(AÑO 0)</t>
    </r>
  </si>
  <si>
    <r>
      <rPr>
        <b/>
        <u/>
        <sz val="12"/>
        <color theme="0"/>
        <rFont val="Calibri"/>
        <family val="2"/>
      </rPr>
      <t xml:space="preserve">No. de bienes y/o servicios </t>
    </r>
    <r>
      <rPr>
        <b/>
        <sz val="12"/>
        <color theme="0"/>
        <rFont val="Calibri"/>
        <family val="2"/>
      </rPr>
      <t xml:space="preserve">
(AÑO 0)</t>
    </r>
  </si>
  <si>
    <t>Apoyo para la Formación y Especialización de Capital Humano</t>
  </si>
  <si>
    <t>Precio Unitario</t>
  </si>
  <si>
    <r>
      <t>Unidad de medida (horas, m</t>
    </r>
    <r>
      <rPr>
        <vertAlign val="superscript"/>
        <sz val="11"/>
        <color theme="0"/>
        <rFont val="Calibri"/>
        <family val="2"/>
        <scheme val="minor"/>
      </rPr>
      <t>2</t>
    </r>
    <r>
      <rPr>
        <sz val="11"/>
        <color theme="0"/>
        <rFont val="Calibri"/>
        <family val="2"/>
        <scheme val="minor"/>
      </rPr>
      <t>, pieza, etc.)</t>
    </r>
  </si>
  <si>
    <t>Precio unitario</t>
  </si>
  <si>
    <t>Servicios Especializados</t>
  </si>
  <si>
    <t>&lt;&lt; Ejemplo: 
Renta de licencias WWE&gt;&gt;</t>
  </si>
  <si>
    <r>
      <t xml:space="preserve">&lt;&lt; </t>
    </r>
    <r>
      <rPr>
        <b/>
        <sz val="11"/>
        <color theme="1"/>
        <rFont val="Calibri"/>
        <family val="2"/>
        <scheme val="minor"/>
      </rPr>
      <t xml:space="preserve">Ejemplo: </t>
    </r>
    <r>
      <rPr>
        <sz val="11"/>
        <color theme="1"/>
        <rFont val="Calibri"/>
        <family val="2"/>
        <scheme val="minor"/>
      </rPr>
      <t xml:space="preserve">
Renta de licencias WWE&gt;&gt;</t>
    </r>
  </si>
  <si>
    <t>Capacitación</t>
  </si>
  <si>
    <t>Certificación</t>
  </si>
  <si>
    <t>Servicios</t>
  </si>
  <si>
    <t>Parachute S.A. de C.V.</t>
  </si>
  <si>
    <t>Panthera Pardus S.A. de C.V.</t>
  </si>
  <si>
    <t>Software HM S.A. de C.V.</t>
  </si>
  <si>
    <t>Citric Fun S.A. de C.V.</t>
  </si>
  <si>
    <t>BSH PLUS S.A. de C.V.</t>
  </si>
  <si>
    <t>Manufactura Automotriz S.A. de C.V.</t>
  </si>
  <si>
    <t>Moldes Locos y Troqueles Feos S.A. de C.V.</t>
  </si>
  <si>
    <t>Carta 9</t>
  </si>
  <si>
    <t>Very High S.A. de C.V.</t>
  </si>
  <si>
    <t>Cure Pharma Plus S.A. de C.V.</t>
  </si>
  <si>
    <t>Studios 4E S.A. de C.V.</t>
  </si>
  <si>
    <t>FACTOR DE DESCUENTO  (1+i)n</t>
  </si>
  <si>
    <t>FLUJOS DE EFECTIVO</t>
  </si>
  <si>
    <t>FLUJO DE EFECTIVO A VALOR PRESENTE</t>
  </si>
  <si>
    <t>PERIODO DE RECUPERACIÓN</t>
  </si>
  <si>
    <t>Σ INVERSIÓN INICIAL</t>
  </si>
  <si>
    <t xml:space="preserve">personas capacitadas </t>
  </si>
  <si>
    <t xml:space="preserve">personas certificadas </t>
  </si>
  <si>
    <t xml:space="preserve">Capacitandos </t>
  </si>
  <si>
    <t>Apoyo para la Adquisición del Equipamiento Técnico Especializado</t>
  </si>
  <si>
    <r>
      <t>&lt;&lt;</t>
    </r>
    <r>
      <rPr>
        <b/>
        <sz val="11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Insumos de equipos </t>
    </r>
    <r>
      <rPr>
        <sz val="11"/>
        <rFont val="Calibri"/>
        <family val="2"/>
        <scheme val="minor"/>
      </rPr>
      <t>de prototipado XYZ</t>
    </r>
    <r>
      <rPr>
        <sz val="11"/>
        <color theme="1"/>
        <rFont val="Calibri"/>
        <family val="2"/>
        <scheme val="minor"/>
      </rPr>
      <t>&gt;&gt;</t>
    </r>
  </si>
  <si>
    <t>%</t>
  </si>
  <si>
    <t>PROSOFT</t>
  </si>
  <si>
    <t>INVERSIÓN</t>
  </si>
  <si>
    <t xml:space="preserve">APORTACIÓN PRIVADA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</si>
</sst>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_-* #,##0.0000_-;\-* #,##0.0000_-;_-* &quot;-&quot;??_-;_-@_-"/>
    <numFmt numFmtId="166" formatCode="_-* #,##0_-;\-* #,##0_-;_-* &quot;-&quot;??_-;_-@_-"/>
  </numFmts>
  <fonts count="44" x14ac:knownFonts="1">
    <font>
      <sz val="11"/>
      <color theme="1"/>
      <name val="Calibri"/>
      <family val="2"/>
      <scheme val="minor"/>
    </font>
    <font>
      <b/>
      <sz val="12"/>
      <name val="Aharoni"/>
    </font>
    <font>
      <b/>
      <i/>
      <sz val="14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i/>
      <sz val="20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Calibri"/>
      <family val="2"/>
      <scheme val="minor"/>
    </font>
    <font>
      <b/>
      <vertAlign val="superscript"/>
      <sz val="12"/>
      <color theme="0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16"/>
      <color theme="0"/>
      <name val="Calibri"/>
      <family val="2"/>
    </font>
    <font>
      <b/>
      <sz val="16"/>
      <color theme="0"/>
      <name val="Calibri"/>
      <family val="2"/>
      <scheme val="minor"/>
    </font>
    <font>
      <b/>
      <i/>
      <sz val="28"/>
      <color theme="0"/>
      <name val="Calibri"/>
      <family val="2"/>
    </font>
    <font>
      <b/>
      <sz val="28"/>
      <color theme="1"/>
      <name val="Calibri"/>
      <family val="2"/>
      <scheme val="minor"/>
    </font>
    <font>
      <u/>
      <sz val="28"/>
      <color theme="10"/>
      <name val="Calibri"/>
      <family val="2"/>
    </font>
    <font>
      <sz val="28"/>
      <color theme="1"/>
      <name val="Calibri"/>
      <family val="2"/>
      <scheme val="minor"/>
    </font>
    <font>
      <b/>
      <sz val="28"/>
      <color indexed="8"/>
      <name val="Calibri"/>
      <family val="2"/>
    </font>
    <font>
      <b/>
      <sz val="18"/>
      <color indexed="8"/>
      <name val="Arial"/>
      <family val="2"/>
    </font>
    <font>
      <sz val="12"/>
      <color theme="0"/>
      <name val="Calibri"/>
      <family val="2"/>
    </font>
    <font>
      <b/>
      <u/>
      <sz val="12"/>
      <color theme="0"/>
      <name val="Calibri"/>
      <family val="2"/>
    </font>
    <font>
      <vertAlign val="superscript"/>
      <sz val="11"/>
      <color theme="0"/>
      <name val="Calibri"/>
      <family val="2"/>
      <scheme val="minor"/>
    </font>
    <font>
      <u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/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/>
      <right/>
      <top style="medium">
        <color theme="6" tint="-0.49998474074526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6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16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 applyAlignment="1">
      <alignment horizontal="center"/>
    </xf>
    <xf numFmtId="44" fontId="4" fillId="2" borderId="1" xfId="2" applyNumberFormat="1" applyFont="1" applyFill="1" applyBorder="1"/>
    <xf numFmtId="0" fontId="0" fillId="0" borderId="0" xfId="0" applyAlignment="1">
      <alignment horizontal="center"/>
    </xf>
    <xf numFmtId="0" fontId="1" fillId="0" borderId="0" xfId="0" applyFont="1" applyFill="1" applyBorder="1" applyAlignment="1"/>
    <xf numFmtId="0" fontId="7" fillId="3" borderId="1" xfId="0" applyFont="1" applyFill="1" applyBorder="1" applyAlignment="1">
      <alignment horizontal="center"/>
    </xf>
    <xf numFmtId="164" fontId="5" fillId="3" borderId="1" xfId="2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44" fontId="4" fillId="2" borderId="1" xfId="2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7" fillId="4" borderId="1" xfId="0" applyFont="1" applyFill="1" applyBorder="1" applyAlignment="1">
      <alignment horizontal="center"/>
    </xf>
    <xf numFmtId="0" fontId="0" fillId="0" borderId="0" xfId="0" applyAlignment="1"/>
    <xf numFmtId="44" fontId="0" fillId="0" borderId="0" xfId="0" applyNumberFormat="1"/>
    <xf numFmtId="44" fontId="4" fillId="2" borderId="6" xfId="2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7" fillId="3" borderId="1" xfId="0" applyFont="1" applyFill="1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4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9" fillId="0" borderId="0" xfId="1" applyBorder="1" applyAlignment="1" applyProtection="1"/>
    <xf numFmtId="0" fontId="17" fillId="4" borderId="1" xfId="0" applyFont="1" applyFill="1" applyBorder="1" applyAlignment="1">
      <alignment horizontal="right"/>
    </xf>
    <xf numFmtId="44" fontId="15" fillId="4" borderId="1" xfId="2" applyNumberFormat="1" applyFont="1" applyFill="1" applyBorder="1"/>
    <xf numFmtId="44" fontId="0" fillId="8" borderId="6" xfId="0" applyNumberFormat="1" applyFont="1" applyFill="1" applyBorder="1" applyAlignment="1">
      <alignment horizontal="left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9" fillId="0" borderId="0" xfId="1" applyBorder="1" applyAlignment="1" applyProtection="1">
      <alignment vertical="center"/>
    </xf>
    <xf numFmtId="0" fontId="13" fillId="12" borderId="1" xfId="0" applyFont="1" applyFill="1" applyBorder="1" applyAlignment="1">
      <alignment horizontal="right" vertical="center" wrapText="1"/>
    </xf>
    <xf numFmtId="0" fontId="9" fillId="0" borderId="9" xfId="1" applyBorder="1" applyAlignment="1" applyProtection="1">
      <alignment vertical="center"/>
    </xf>
    <xf numFmtId="0" fontId="12" fillId="0" borderId="0" xfId="0" applyFont="1" applyAlignment="1"/>
    <xf numFmtId="0" fontId="30" fillId="3" borderId="0" xfId="0" applyFont="1" applyFill="1" applyAlignment="1">
      <alignment horizontal="center"/>
    </xf>
    <xf numFmtId="0" fontId="31" fillId="0" borderId="0" xfId="1" applyFont="1" applyAlignment="1" applyProtection="1"/>
    <xf numFmtId="0" fontId="32" fillId="0" borderId="0" xfId="0" applyFont="1"/>
    <xf numFmtId="0" fontId="33" fillId="0" borderId="0" xfId="0" applyFont="1" applyAlignment="1"/>
    <xf numFmtId="0" fontId="13" fillId="10" borderId="1" xfId="0" applyFont="1" applyFill="1" applyBorder="1" applyAlignment="1">
      <alignment horizontal="justify" vertical="top" wrapText="1"/>
    </xf>
    <xf numFmtId="44" fontId="15" fillId="10" borderId="1" xfId="2" applyNumberFormat="1" applyFont="1" applyFill="1" applyBorder="1"/>
    <xf numFmtId="0" fontId="17" fillId="14" borderId="1" xfId="0" applyFont="1" applyFill="1" applyBorder="1" applyAlignment="1">
      <alignment horizontal="left"/>
    </xf>
    <xf numFmtId="44" fontId="0" fillId="5" borderId="6" xfId="2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justify" vertical="top" wrapText="1"/>
    </xf>
    <xf numFmtId="44" fontId="4" fillId="5" borderId="1" xfId="2" applyNumberFormat="1" applyFont="1" applyFill="1" applyBorder="1"/>
    <xf numFmtId="166" fontId="19" fillId="12" borderId="8" xfId="3" applyNumberFormat="1" applyFont="1" applyFill="1" applyBorder="1" applyAlignment="1">
      <alignment horizontal="center" vertical="center" wrapText="1"/>
    </xf>
    <xf numFmtId="0" fontId="0" fillId="8" borderId="0" xfId="0" applyFill="1" applyBorder="1"/>
    <xf numFmtId="44" fontId="0" fillId="8" borderId="0" xfId="2" applyFont="1" applyFill="1" applyBorder="1"/>
    <xf numFmtId="0" fontId="0" fillId="13" borderId="0" xfId="0" applyFill="1" applyBorder="1"/>
    <xf numFmtId="44" fontId="0" fillId="13" borderId="0" xfId="2" applyFont="1" applyFill="1" applyBorder="1"/>
    <xf numFmtId="0" fontId="0" fillId="8" borderId="0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4" fillId="2" borderId="6" xfId="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44" fontId="4" fillId="0" borderId="0" xfId="2" applyNumberFormat="1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44" fontId="4" fillId="5" borderId="1" xfId="2" applyNumberFormat="1" applyFont="1" applyFill="1" applyBorder="1" applyAlignment="1">
      <alignment vertical="center"/>
    </xf>
    <xf numFmtId="0" fontId="24" fillId="6" borderId="3" xfId="0" applyFont="1" applyFill="1" applyBorder="1" applyAlignment="1">
      <alignment wrapText="1"/>
    </xf>
    <xf numFmtId="0" fontId="0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44" fontId="0" fillId="4" borderId="0" xfId="0" applyNumberFormat="1" applyFill="1"/>
    <xf numFmtId="0" fontId="6" fillId="5" borderId="1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right" vertical="top" wrapText="1"/>
    </xf>
    <xf numFmtId="0" fontId="13" fillId="2" borderId="0" xfId="0" applyFont="1" applyFill="1" applyBorder="1" applyAlignment="1">
      <alignment horizontal="center" vertical="center" wrapText="1"/>
    </xf>
    <xf numFmtId="166" fontId="13" fillId="2" borderId="0" xfId="3" applyNumberFormat="1" applyFont="1" applyFill="1" applyBorder="1" applyAlignment="1">
      <alignment horizontal="right" vertical="top" wrapText="1"/>
    </xf>
    <xf numFmtId="44" fontId="13" fillId="2" borderId="0" xfId="0" applyNumberFormat="1" applyFont="1" applyFill="1" applyBorder="1" applyAlignment="1">
      <alignment horizontal="right" vertical="top" wrapText="1"/>
    </xf>
    <xf numFmtId="44" fontId="16" fillId="2" borderId="0" xfId="2" applyNumberFormat="1" applyFont="1" applyFill="1" applyBorder="1"/>
    <xf numFmtId="0" fontId="0" fillId="0" borderId="0" xfId="0" applyBorder="1" applyAlignment="1">
      <alignment horizontal="center" vertical="center"/>
    </xf>
    <xf numFmtId="44" fontId="19" fillId="12" borderId="1" xfId="0" applyNumberFormat="1" applyFont="1" applyFill="1" applyBorder="1" applyAlignment="1">
      <alignment horizontal="center" vertical="center" wrapText="1"/>
    </xf>
    <xf numFmtId="0" fontId="14" fillId="9" borderId="13" xfId="0" applyFont="1" applyFill="1" applyBorder="1"/>
    <xf numFmtId="0" fontId="13" fillId="9" borderId="2" xfId="0" applyFont="1" applyFill="1" applyBorder="1"/>
    <xf numFmtId="0" fontId="13" fillId="9" borderId="2" xfId="0" applyFont="1" applyFill="1" applyBorder="1" applyAlignment="1">
      <alignment horizontal="center"/>
    </xf>
    <xf numFmtId="44" fontId="13" fillId="9" borderId="2" xfId="2" applyFont="1" applyFill="1" applyBorder="1"/>
    <xf numFmtId="44" fontId="13" fillId="9" borderId="14" xfId="2" applyFont="1" applyFill="1" applyBorder="1"/>
    <xf numFmtId="0" fontId="4" fillId="2" borderId="12" xfId="2" applyNumberFormat="1" applyFont="1" applyFill="1" applyBorder="1" applyAlignment="1">
      <alignment vertical="center"/>
    </xf>
    <xf numFmtId="0" fontId="5" fillId="3" borderId="22" xfId="0" applyFont="1" applyFill="1" applyBorder="1" applyAlignment="1">
      <alignment horizontal="center"/>
    </xf>
    <xf numFmtId="164" fontId="5" fillId="3" borderId="21" xfId="2" applyNumberFormat="1" applyFont="1" applyFill="1" applyBorder="1" applyAlignment="1">
      <alignment horizontal="center"/>
    </xf>
    <xf numFmtId="44" fontId="4" fillId="2" borderId="24" xfId="2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horizontal="left" vertical="center" wrapText="1"/>
    </xf>
    <xf numFmtId="0" fontId="0" fillId="2" borderId="25" xfId="0" applyFont="1" applyFill="1" applyBorder="1" applyAlignment="1">
      <alignment horizontal="left" vertical="center" wrapText="1"/>
    </xf>
    <xf numFmtId="164" fontId="5" fillId="3" borderId="26" xfId="2" applyNumberFormat="1" applyFont="1" applyFill="1" applyBorder="1" applyAlignment="1">
      <alignment horizontal="center"/>
    </xf>
    <xf numFmtId="164" fontId="5" fillId="3" borderId="27" xfId="2" applyNumberFormat="1" applyFont="1" applyFill="1" applyBorder="1" applyAlignment="1">
      <alignment horizontal="center"/>
    </xf>
    <xf numFmtId="0" fontId="0" fillId="8" borderId="29" xfId="0" applyFill="1" applyBorder="1"/>
    <xf numFmtId="44" fontId="0" fillId="8" borderId="28" xfId="2" applyFont="1" applyFill="1" applyBorder="1"/>
    <xf numFmtId="0" fontId="0" fillId="8" borderId="30" xfId="0" applyFill="1" applyBorder="1"/>
    <xf numFmtId="0" fontId="0" fillId="13" borderId="29" xfId="0" applyFill="1" applyBorder="1"/>
    <xf numFmtId="0" fontId="0" fillId="13" borderId="30" xfId="0" applyFill="1" applyBorder="1"/>
    <xf numFmtId="44" fontId="0" fillId="13" borderId="28" xfId="2" applyFont="1" applyFill="1" applyBorder="1"/>
    <xf numFmtId="0" fontId="5" fillId="3" borderId="10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 wrapText="1"/>
    </xf>
    <xf numFmtId="0" fontId="35" fillId="12" borderId="2" xfId="0" applyFont="1" applyFill="1" applyBorder="1" applyAlignment="1">
      <alignment horizontal="center" vertical="center" wrapText="1"/>
    </xf>
    <xf numFmtId="0" fontId="35" fillId="12" borderId="14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12" borderId="13" xfId="0" applyFont="1" applyFill="1" applyBorder="1" applyAlignment="1">
      <alignment horizontal="center" vertical="center" wrapText="1"/>
    </xf>
    <xf numFmtId="0" fontId="24" fillId="6" borderId="36" xfId="0" applyFont="1" applyFill="1" applyBorder="1" applyAlignment="1">
      <alignment horizontal="center" vertical="center"/>
    </xf>
    <xf numFmtId="0" fontId="0" fillId="0" borderId="35" xfId="0" applyBorder="1"/>
    <xf numFmtId="44" fontId="15" fillId="16" borderId="1" xfId="2" applyNumberFormat="1" applyFont="1" applyFill="1" applyBorder="1"/>
    <xf numFmtId="44" fontId="4" fillId="13" borderId="1" xfId="2" applyNumberFormat="1" applyFont="1" applyFill="1" applyBorder="1"/>
    <xf numFmtId="0" fontId="13" fillId="16" borderId="1" xfId="0" applyFont="1" applyFill="1" applyBorder="1" applyAlignment="1">
      <alignment horizontal="right" vertical="top" wrapText="1"/>
    </xf>
    <xf numFmtId="0" fontId="13" fillId="16" borderId="1" xfId="0" applyFont="1" applyFill="1" applyBorder="1" applyAlignment="1">
      <alignment horizontal="center" vertical="center" wrapText="1"/>
    </xf>
    <xf numFmtId="166" fontId="16" fillId="16" borderId="1" xfId="3" applyNumberFormat="1" applyFont="1" applyFill="1" applyBorder="1"/>
    <xf numFmtId="44" fontId="16" fillId="16" borderId="1" xfId="2" applyNumberFormat="1" applyFont="1" applyFill="1" applyBorder="1"/>
    <xf numFmtId="0" fontId="17" fillId="4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right"/>
    </xf>
    <xf numFmtId="44" fontId="0" fillId="8" borderId="0" xfId="0" applyNumberFormat="1" applyFill="1" applyBorder="1" applyAlignment="1">
      <alignment horizontal="center"/>
    </xf>
    <xf numFmtId="44" fontId="0" fillId="2" borderId="6" xfId="2" applyFont="1" applyFill="1" applyBorder="1" applyAlignment="1">
      <alignment horizontal="center" vertical="center" wrapText="1"/>
    </xf>
    <xf numFmtId="44" fontId="0" fillId="2" borderId="12" xfId="2" applyFont="1" applyFill="1" applyBorder="1" applyAlignment="1">
      <alignment horizontal="center" vertical="center" wrapText="1"/>
    </xf>
    <xf numFmtId="44" fontId="0" fillId="8" borderId="0" xfId="2" applyNumberFormat="1" applyFont="1" applyFill="1" applyBorder="1"/>
    <xf numFmtId="0" fontId="0" fillId="8" borderId="0" xfId="0" applyFont="1" applyFill="1" applyBorder="1"/>
    <xf numFmtId="0" fontId="39" fillId="3" borderId="0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44" fontId="0" fillId="3" borderId="0" xfId="0" applyNumberFormat="1" applyFill="1" applyBorder="1" applyAlignment="1">
      <alignment horizontal="center"/>
    </xf>
    <xf numFmtId="44" fontId="0" fillId="3" borderId="0" xfId="2" applyNumberFormat="1" applyFont="1" applyFill="1" applyBorder="1"/>
    <xf numFmtId="44" fontId="0" fillId="3" borderId="28" xfId="2" applyFont="1" applyFill="1" applyBorder="1"/>
    <xf numFmtId="44" fontId="0" fillId="13" borderId="0" xfId="0" applyNumberFormat="1" applyFill="1" applyBorder="1" applyAlignment="1">
      <alignment horizontal="center"/>
    </xf>
    <xf numFmtId="44" fontId="0" fillId="3" borderId="0" xfId="2" applyFont="1" applyFill="1" applyBorder="1"/>
    <xf numFmtId="0" fontId="0" fillId="8" borderId="18" xfId="0" applyFill="1" applyBorder="1"/>
    <xf numFmtId="0" fontId="0" fillId="2" borderId="23" xfId="0" applyFont="1" applyFill="1" applyBorder="1" applyAlignment="1">
      <alignment horizontal="left" vertical="center"/>
    </xf>
    <xf numFmtId="0" fontId="19" fillId="9" borderId="15" xfId="0" applyFont="1" applyFill="1" applyBorder="1" applyAlignment="1">
      <alignment horizontal="right" vertical="top" wrapText="1"/>
    </xf>
    <xf numFmtId="0" fontId="19" fillId="9" borderId="38" xfId="0" applyFont="1" applyFill="1" applyBorder="1" applyAlignment="1">
      <alignment horizontal="right" vertical="top" wrapText="1"/>
    </xf>
    <xf numFmtId="0" fontId="19" fillId="9" borderId="16" xfId="0" applyFont="1" applyFill="1" applyBorder="1" applyAlignment="1">
      <alignment horizontal="right" vertical="top" wrapText="1"/>
    </xf>
    <xf numFmtId="44" fontId="19" fillId="9" borderId="16" xfId="2" applyFont="1" applyFill="1" applyBorder="1" applyAlignment="1">
      <alignment horizontal="right" vertical="top" wrapText="1"/>
    </xf>
    <xf numFmtId="44" fontId="17" fillId="9" borderId="17" xfId="2" applyNumberFormat="1" applyFont="1" applyFill="1" applyBorder="1"/>
    <xf numFmtId="8" fontId="0" fillId="0" borderId="0" xfId="0" applyNumberFormat="1" applyBorder="1"/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3" borderId="0" xfId="0" applyFont="1" applyFill="1" applyBorder="1" applyAlignment="1">
      <alignment horizontal="center" vertical="center"/>
    </xf>
    <xf numFmtId="8" fontId="4" fillId="2" borderId="0" xfId="2" applyNumberFormat="1" applyFont="1" applyFill="1" applyBorder="1"/>
    <xf numFmtId="44" fontId="4" fillId="2" borderId="0" xfId="2" applyNumberFormat="1" applyFont="1" applyFill="1" applyBorder="1"/>
    <xf numFmtId="165" fontId="4" fillId="2" borderId="0" xfId="3" applyNumberFormat="1" applyFont="1" applyFill="1" applyBorder="1"/>
    <xf numFmtId="0" fontId="17" fillId="11" borderId="0" xfId="0" applyFont="1" applyFill="1" applyBorder="1" applyAlignment="1">
      <alignment horizontal="center"/>
    </xf>
    <xf numFmtId="8" fontId="17" fillId="11" borderId="0" xfId="0" applyNumberFormat="1" applyFont="1" applyFill="1" applyBorder="1" applyAlignment="1">
      <alignment horizontal="right"/>
    </xf>
    <xf numFmtId="43" fontId="18" fillId="5" borderId="0" xfId="3" applyFont="1" applyFill="1" applyBorder="1" applyAlignment="1">
      <alignment horizontal="right" vertical="center"/>
    </xf>
    <xf numFmtId="0" fontId="0" fillId="2" borderId="0" xfId="0" applyFill="1" applyBorder="1"/>
    <xf numFmtId="0" fontId="3" fillId="2" borderId="0" xfId="0" applyFont="1" applyFill="1" applyBorder="1" applyAlignment="1">
      <alignment horizontal="left"/>
    </xf>
    <xf numFmtId="9" fontId="5" fillId="2" borderId="0" xfId="4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center"/>
    </xf>
    <xf numFmtId="0" fontId="9" fillId="2" borderId="0" xfId="1" applyFill="1" applyBorder="1" applyAlignment="1" applyProtection="1"/>
    <xf numFmtId="0" fontId="0" fillId="2" borderId="0" xfId="0" applyFill="1" applyBorder="1" applyAlignment="1">
      <alignment horizontal="right"/>
    </xf>
    <xf numFmtId="8" fontId="10" fillId="2" borderId="0" xfId="0" applyNumberFormat="1" applyFont="1" applyFill="1" applyBorder="1"/>
    <xf numFmtId="0" fontId="20" fillId="2" borderId="0" xfId="0" applyFont="1" applyFill="1" applyBorder="1"/>
    <xf numFmtId="0" fontId="18" fillId="2" borderId="0" xfId="0" applyFont="1" applyFill="1" applyBorder="1" applyAlignment="1">
      <alignment horizontal="right" vertical="center"/>
    </xf>
    <xf numFmtId="8" fontId="0" fillId="2" borderId="0" xfId="0" applyNumberFormat="1" applyFill="1" applyBorder="1"/>
    <xf numFmtId="10" fontId="18" fillId="2" borderId="0" xfId="4" applyNumberFormat="1" applyFont="1" applyFill="1" applyBorder="1" applyAlignment="1">
      <alignment horizontal="right"/>
    </xf>
    <xf numFmtId="166" fontId="40" fillId="9" borderId="2" xfId="3" applyNumberFormat="1" applyFont="1" applyFill="1" applyBorder="1"/>
    <xf numFmtId="0" fontId="41" fillId="9" borderId="16" xfId="0" applyFont="1" applyFill="1" applyBorder="1" applyAlignment="1">
      <alignment horizontal="right" vertical="top" wrapText="1"/>
    </xf>
    <xf numFmtId="44" fontId="4" fillId="17" borderId="1" xfId="2" applyNumberFormat="1" applyFont="1" applyFill="1" applyBorder="1"/>
    <xf numFmtId="44" fontId="4" fillId="18" borderId="6" xfId="2" applyNumberFormat="1" applyFont="1" applyFill="1" applyBorder="1" applyAlignment="1">
      <alignment vertical="center"/>
    </xf>
    <xf numFmtId="0" fontId="42" fillId="5" borderId="1" xfId="0" applyFont="1" applyFill="1" applyBorder="1" applyAlignment="1">
      <alignment horizontal="center" vertical="center" wrapText="1"/>
    </xf>
    <xf numFmtId="44" fontId="0" fillId="18" borderId="6" xfId="0" applyNumberFormat="1" applyFont="1" applyFill="1" applyBorder="1" applyAlignment="1">
      <alignment horizontal="left" vertical="center" wrapText="1"/>
    </xf>
    <xf numFmtId="44" fontId="16" fillId="19" borderId="1" xfId="2" applyNumberFormat="1" applyFont="1" applyFill="1" applyBorder="1"/>
    <xf numFmtId="44" fontId="43" fillId="19" borderId="1" xfId="2" applyNumberFormat="1" applyFont="1" applyFill="1" applyBorder="1"/>
    <xf numFmtId="164" fontId="5" fillId="8" borderId="1" xfId="2" applyNumberFormat="1" applyFont="1" applyFill="1" applyBorder="1" applyAlignment="1">
      <alignment horizontal="center"/>
    </xf>
    <xf numFmtId="8" fontId="3" fillId="4" borderId="1" xfId="2" applyNumberFormat="1" applyFont="1" applyFill="1" applyBorder="1"/>
    <xf numFmtId="8" fontId="15" fillId="15" borderId="1" xfId="2" applyNumberFormat="1" applyFont="1" applyFill="1" applyBorder="1"/>
    <xf numFmtId="0" fontId="7" fillId="3" borderId="1" xfId="0" applyFont="1" applyFill="1" applyBorder="1" applyAlignment="1">
      <alignment horizontal="center" vertical="center"/>
    </xf>
    <xf numFmtId="9" fontId="6" fillId="3" borderId="1" xfId="0" applyNumberFormat="1" applyFont="1" applyFill="1" applyBorder="1" applyAlignment="1">
      <alignment horizontal="right"/>
    </xf>
    <xf numFmtId="44" fontId="6" fillId="5" borderId="1" xfId="0" applyNumberFormat="1" applyFont="1" applyFill="1" applyBorder="1" applyAlignment="1">
      <alignment horizontal="right"/>
    </xf>
    <xf numFmtId="44" fontId="6" fillId="3" borderId="1" xfId="0" applyNumberFormat="1" applyFont="1" applyFill="1" applyBorder="1" applyAlignment="1">
      <alignment horizontal="right"/>
    </xf>
    <xf numFmtId="44" fontId="19" fillId="12" borderId="8" xfId="2" applyFont="1" applyFill="1" applyBorder="1" applyAlignment="1">
      <alignment horizontal="center" vertical="center" wrapText="1"/>
    </xf>
    <xf numFmtId="0" fontId="42" fillId="8" borderId="0" xfId="0" applyFont="1" applyFill="1" applyBorder="1" applyAlignment="1">
      <alignment horizontal="center"/>
    </xf>
    <xf numFmtId="164" fontId="5" fillId="3" borderId="6" xfId="2" applyNumberFormat="1" applyFont="1" applyFill="1" applyBorder="1" applyAlignment="1">
      <alignment horizontal="center"/>
    </xf>
    <xf numFmtId="0" fontId="29" fillId="6" borderId="0" xfId="0" applyFont="1" applyFill="1" applyAlignment="1">
      <alignment horizontal="center" vertical="center"/>
    </xf>
    <xf numFmtId="0" fontId="34" fillId="0" borderId="0" xfId="0" applyFont="1" applyAlignment="1">
      <alignment horizontal="center"/>
    </xf>
    <xf numFmtId="0" fontId="10" fillId="13" borderId="11" xfId="0" applyFont="1" applyFill="1" applyBorder="1" applyAlignment="1">
      <alignment horizontal="center"/>
    </xf>
    <xf numFmtId="0" fontId="10" fillId="13" borderId="31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7" fillId="6" borderId="19" xfId="0" applyFont="1" applyFill="1" applyBorder="1" applyAlignment="1">
      <alignment horizontal="center"/>
    </xf>
    <xf numFmtId="0" fontId="27" fillId="6" borderId="20" xfId="0" applyFont="1" applyFill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24" fillId="6" borderId="19" xfId="0" applyFont="1" applyFill="1" applyBorder="1" applyAlignment="1">
      <alignment horizontal="center"/>
    </xf>
    <xf numFmtId="0" fontId="24" fillId="6" borderId="20" xfId="0" applyFont="1" applyFill="1" applyBorder="1" applyAlignment="1">
      <alignment horizontal="center"/>
    </xf>
    <xf numFmtId="0" fontId="10" fillId="8" borderId="19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7" fillId="6" borderId="3" xfId="0" applyFont="1" applyFill="1" applyBorder="1" applyAlignment="1">
      <alignment horizontal="center"/>
    </xf>
    <xf numFmtId="0" fontId="28" fillId="6" borderId="0" xfId="0" applyFont="1" applyFill="1" applyAlignment="1">
      <alignment horizontal="center"/>
    </xf>
    <xf numFmtId="0" fontId="5" fillId="3" borderId="3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4" fillId="12" borderId="32" xfId="0" applyFont="1" applyFill="1" applyBorder="1" applyAlignment="1">
      <alignment horizontal="center" vertical="center"/>
    </xf>
    <xf numFmtId="0" fontId="14" fillId="12" borderId="33" xfId="0" applyFont="1" applyFill="1" applyBorder="1" applyAlignment="1">
      <alignment horizontal="center" vertical="center"/>
    </xf>
    <xf numFmtId="0" fontId="14" fillId="12" borderId="34" xfId="0" applyFont="1" applyFill="1" applyBorder="1" applyAlignment="1">
      <alignment horizontal="center" vertical="center"/>
    </xf>
    <xf numFmtId="0" fontId="14" fillId="12" borderId="8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 wrapText="1"/>
    </xf>
    <xf numFmtId="0" fontId="17" fillId="4" borderId="0" xfId="0" applyFont="1" applyFill="1" applyBorder="1" applyAlignment="1">
      <alignment horizontal="center" wrapText="1"/>
    </xf>
    <xf numFmtId="0" fontId="17" fillId="4" borderId="0" xfId="0" applyFont="1" applyFill="1" applyBorder="1" applyAlignment="1">
      <alignment horizontal="center" vertical="center" wrapText="1"/>
    </xf>
    <xf numFmtId="0" fontId="27" fillId="6" borderId="0" xfId="0" applyFont="1" applyFill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17" fillId="4" borderId="37" xfId="0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7" fillId="16" borderId="37" xfId="0" applyFont="1" applyFill="1" applyBorder="1" applyAlignment="1">
      <alignment horizontal="center"/>
    </xf>
    <xf numFmtId="0" fontId="17" fillId="16" borderId="5" xfId="0" applyFont="1" applyFill="1" applyBorder="1" applyAlignment="1">
      <alignment horizontal="center"/>
    </xf>
    <xf numFmtId="0" fontId="17" fillId="16" borderId="6" xfId="0" applyFont="1" applyFill="1" applyBorder="1" applyAlignment="1">
      <alignment horizontal="center"/>
    </xf>
    <xf numFmtId="0" fontId="17" fillId="15" borderId="37" xfId="0" applyFont="1" applyFill="1" applyBorder="1" applyAlignment="1">
      <alignment horizontal="center"/>
    </xf>
    <xf numFmtId="0" fontId="17" fillId="15" borderId="5" xfId="0" applyFont="1" applyFill="1" applyBorder="1" applyAlignment="1">
      <alignment horizontal="center"/>
    </xf>
    <xf numFmtId="0" fontId="17" fillId="15" borderId="6" xfId="0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</cellXfs>
  <cellStyles count="5">
    <cellStyle name="Hipervínculo" xfId="1" builtinId="8"/>
    <cellStyle name="Millares" xfId="3" builtinId="3"/>
    <cellStyle name="Moneda" xfId="2" builtinId="4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B2:M21"/>
  <sheetViews>
    <sheetView showGridLines="0" zoomScale="70" zoomScaleNormal="70" zoomScalePageLayoutView="70" workbookViewId="0">
      <selection activeCell="F4" sqref="F4"/>
    </sheetView>
  </sheetViews>
  <sheetFormatPr baseColWidth="10" defaultRowHeight="14.4" x14ac:dyDescent="0.3"/>
  <cols>
    <col min="1" max="1" width="2.5546875" customWidth="1"/>
    <col min="2" max="2" width="6.6640625" customWidth="1"/>
    <col min="3" max="3" width="8.6640625" bestFit="1" customWidth="1"/>
    <col min="4" max="4" width="46" bestFit="1" customWidth="1"/>
    <col min="5" max="5" width="11.109375" customWidth="1"/>
    <col min="6" max="6" width="17.33203125" customWidth="1"/>
    <col min="7" max="7" width="11.88671875" customWidth="1"/>
    <col min="8" max="8" width="7.5546875" customWidth="1"/>
    <col min="9" max="9" width="6.88671875" customWidth="1"/>
  </cols>
  <sheetData>
    <row r="2" spans="2:13" ht="15.6" x14ac:dyDescent="0.3">
      <c r="L2" s="6"/>
    </row>
    <row r="3" spans="2:13" ht="22.8" x14ac:dyDescent="0.4">
      <c r="B3" s="172" t="s">
        <v>15</v>
      </c>
      <c r="C3" s="172"/>
      <c r="D3" s="172"/>
      <c r="E3" s="133"/>
      <c r="F3" s="134"/>
      <c r="G3" s="134"/>
      <c r="H3" s="134"/>
      <c r="I3" s="134"/>
      <c r="J3" s="2"/>
      <c r="K3" s="2"/>
      <c r="L3" s="2"/>
      <c r="M3" s="2"/>
    </row>
    <row r="4" spans="2:13" ht="24" customHeight="1" x14ac:dyDescent="0.3">
      <c r="B4" s="1"/>
      <c r="E4" s="134"/>
      <c r="F4" s="134"/>
      <c r="G4" s="134"/>
      <c r="H4" s="134"/>
      <c r="I4" s="134"/>
      <c r="J4" s="2"/>
      <c r="K4" s="2"/>
      <c r="L4" s="2"/>
      <c r="M4" s="2"/>
    </row>
    <row r="5" spans="2:13" ht="24" customHeight="1" x14ac:dyDescent="0.3">
      <c r="B5" s="1"/>
      <c r="E5" s="21"/>
      <c r="F5" s="21"/>
      <c r="G5" s="21"/>
      <c r="H5" s="21"/>
      <c r="I5" s="21"/>
      <c r="J5" s="2"/>
      <c r="K5" s="2"/>
      <c r="L5" s="2"/>
      <c r="M5" s="2"/>
    </row>
    <row r="6" spans="2:13" ht="36.6" x14ac:dyDescent="0.7">
      <c r="C6" s="40" t="s">
        <v>59</v>
      </c>
      <c r="D6" s="36"/>
      <c r="E6" s="36"/>
      <c r="F6" s="36"/>
      <c r="G6" s="36"/>
      <c r="H6" s="36"/>
      <c r="I6" s="36"/>
      <c r="J6" s="2"/>
      <c r="K6" s="2"/>
      <c r="L6" s="2"/>
      <c r="M6" s="2"/>
    </row>
    <row r="7" spans="2:13" ht="36.6" x14ac:dyDescent="0.5">
      <c r="B7" s="18"/>
      <c r="C7" s="171" t="s">
        <v>56</v>
      </c>
      <c r="D7" s="171"/>
      <c r="E7" s="19"/>
      <c r="F7" s="19"/>
      <c r="G7" s="19"/>
      <c r="H7" s="19"/>
      <c r="I7" s="19"/>
      <c r="J7" s="2"/>
      <c r="K7" s="2"/>
      <c r="L7" s="2"/>
      <c r="M7" s="2"/>
    </row>
    <row r="8" spans="2:13" ht="36.6" x14ac:dyDescent="0.7">
      <c r="B8" s="13"/>
      <c r="C8" s="37" t="s">
        <v>40</v>
      </c>
      <c r="D8" s="38" t="s">
        <v>44</v>
      </c>
      <c r="J8" s="2"/>
      <c r="K8" s="2"/>
      <c r="L8" s="2"/>
      <c r="M8" s="2"/>
    </row>
    <row r="9" spans="2:13" ht="36.6" x14ac:dyDescent="0.7">
      <c r="B9" s="13"/>
      <c r="C9" s="37" t="s">
        <v>41</v>
      </c>
      <c r="D9" s="38" t="s">
        <v>87</v>
      </c>
      <c r="J9" s="3"/>
      <c r="K9" s="2"/>
      <c r="L9" s="2"/>
      <c r="M9" s="2"/>
    </row>
    <row r="10" spans="2:13" ht="36.6" x14ac:dyDescent="0.7">
      <c r="B10" s="13"/>
      <c r="C10" s="37" t="s">
        <v>42</v>
      </c>
      <c r="D10" s="38" t="s">
        <v>18</v>
      </c>
      <c r="J10" s="2"/>
      <c r="K10" s="2"/>
      <c r="L10" s="2"/>
      <c r="M10" s="2"/>
    </row>
    <row r="11" spans="2:13" ht="36.6" x14ac:dyDescent="0.7">
      <c r="B11" s="13"/>
      <c r="C11" s="37" t="s">
        <v>43</v>
      </c>
      <c r="D11" s="38" t="s">
        <v>106</v>
      </c>
      <c r="J11" s="2"/>
      <c r="K11" s="2"/>
      <c r="L11" s="2"/>
      <c r="M11" s="2"/>
    </row>
    <row r="12" spans="2:13" ht="36.6" x14ac:dyDescent="0.7">
      <c r="C12" s="39"/>
      <c r="D12" s="39"/>
    </row>
    <row r="13" spans="2:13" ht="36.6" x14ac:dyDescent="0.7">
      <c r="C13" s="39"/>
    </row>
    <row r="14" spans="2:13" ht="36.6" x14ac:dyDescent="0.7">
      <c r="C14" s="39"/>
    </row>
    <row r="15" spans="2:13" ht="36.6" x14ac:dyDescent="0.7">
      <c r="C15" s="39"/>
    </row>
    <row r="16" spans="2:13" ht="36.6" x14ac:dyDescent="0.7">
      <c r="C16" s="39"/>
    </row>
    <row r="17" spans="3:4" ht="36.6" x14ac:dyDescent="0.7">
      <c r="C17" s="39"/>
      <c r="D17" s="39"/>
    </row>
    <row r="18" spans="3:4" ht="36.6" x14ac:dyDescent="0.7">
      <c r="C18" s="39"/>
      <c r="D18" s="39"/>
    </row>
    <row r="19" spans="3:4" ht="36.6" x14ac:dyDescent="0.7">
      <c r="C19" s="39"/>
      <c r="D19" s="39"/>
    </row>
    <row r="20" spans="3:4" ht="36.6" x14ac:dyDescent="0.7">
      <c r="C20" s="39"/>
      <c r="D20" s="39"/>
    </row>
    <row r="21" spans="3:4" ht="36.6" x14ac:dyDescent="0.7">
      <c r="C21" s="39"/>
      <c r="D21" s="39"/>
    </row>
  </sheetData>
  <mergeCells count="2">
    <mergeCell ref="C7:D7"/>
    <mergeCell ref="B3:D3"/>
  </mergeCells>
  <hyperlinks>
    <hyperlink ref="D10" location="'III. PROYECCIÓN DE INGRESOS'!A1" display="PROYECCIÓN DE INGRESOS"/>
    <hyperlink ref="D11" location="'IV. TIR'!A1" display="TIR"/>
    <hyperlink ref="D9" location="'II. PROYECCIÓN DE COSTOS'!A1" display="PROYECCIÓN DE COSTOS"/>
    <hyperlink ref="D8" location="'I. DEMANDA IDENTIFICADA'!A1" display="DEMANDA IDENTIFICADA"/>
  </hyperlink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O76"/>
  <sheetViews>
    <sheetView zoomScaleNormal="100" workbookViewId="0">
      <selection activeCell="N5" sqref="N5"/>
    </sheetView>
  </sheetViews>
  <sheetFormatPr baseColWidth="10" defaultRowHeight="14.4" x14ac:dyDescent="0.3"/>
  <cols>
    <col min="1" max="1" width="8" customWidth="1"/>
    <col min="2" max="2" width="14.5546875" customWidth="1"/>
    <col min="3" max="3" width="26.6640625" customWidth="1"/>
    <col min="5" max="6" width="16.6640625" style="5" customWidth="1"/>
    <col min="7" max="7" width="16.33203125" bestFit="1" customWidth="1"/>
    <col min="8" max="8" width="6.6640625" customWidth="1"/>
    <col min="9" max="9" width="4" customWidth="1"/>
    <col min="10" max="10" width="25.88671875" bestFit="1" customWidth="1"/>
    <col min="11" max="11" width="14.33203125" customWidth="1"/>
    <col min="12" max="12" width="12.5546875" bestFit="1" customWidth="1"/>
    <col min="13" max="13" width="14.33203125" customWidth="1"/>
    <col min="14" max="14" width="25.109375" bestFit="1" customWidth="1"/>
    <col min="15" max="15" width="6.33203125" customWidth="1"/>
  </cols>
  <sheetData>
    <row r="1" spans="1:15" ht="15" thickBot="1" x14ac:dyDescent="0.35">
      <c r="A1" s="35" t="s">
        <v>56</v>
      </c>
    </row>
    <row r="2" spans="1:15" ht="24" thickBot="1" x14ac:dyDescent="0.5">
      <c r="A2" s="33"/>
      <c r="B2" s="178" t="s">
        <v>73</v>
      </c>
      <c r="C2" s="179"/>
      <c r="D2" s="179"/>
      <c r="E2" s="179"/>
      <c r="F2" s="179"/>
      <c r="G2" s="179"/>
      <c r="H2" s="180"/>
      <c r="J2" s="175" t="s">
        <v>79</v>
      </c>
      <c r="K2" s="176"/>
      <c r="L2" s="176"/>
      <c r="M2" s="176"/>
      <c r="N2" s="176"/>
      <c r="O2" s="177"/>
    </row>
    <row r="3" spans="1:15" ht="58.2" thickBot="1" x14ac:dyDescent="0.35">
      <c r="B3" s="100" t="s">
        <v>37</v>
      </c>
      <c r="C3" s="99" t="s">
        <v>92</v>
      </c>
      <c r="D3" s="96" t="s">
        <v>91</v>
      </c>
      <c r="E3" s="96" t="s">
        <v>113</v>
      </c>
      <c r="F3" s="96" t="s">
        <v>112</v>
      </c>
      <c r="G3" s="97" t="s">
        <v>93</v>
      </c>
      <c r="H3" s="98"/>
      <c r="J3" s="100" t="s">
        <v>92</v>
      </c>
      <c r="K3" s="96" t="s">
        <v>113</v>
      </c>
      <c r="L3" s="96" t="s">
        <v>91</v>
      </c>
      <c r="M3" s="96" t="s">
        <v>114</v>
      </c>
      <c r="N3" s="97" t="s">
        <v>93</v>
      </c>
      <c r="O3" s="98"/>
    </row>
    <row r="4" spans="1:15" x14ac:dyDescent="0.3">
      <c r="B4" s="125" t="s">
        <v>28</v>
      </c>
      <c r="C4" s="181" t="s">
        <v>123</v>
      </c>
      <c r="D4" s="181"/>
      <c r="E4" s="181"/>
      <c r="F4" s="181"/>
      <c r="G4" s="181"/>
      <c r="H4" s="182"/>
      <c r="J4" s="82" t="s">
        <v>75</v>
      </c>
      <c r="K4" s="95"/>
      <c r="L4" s="170">
        <f>+SUM(L5:L8)</f>
        <v>450</v>
      </c>
      <c r="M4" s="95"/>
      <c r="N4" s="87"/>
      <c r="O4" s="88"/>
    </row>
    <row r="5" spans="1:15" x14ac:dyDescent="0.3">
      <c r="B5" s="91"/>
      <c r="C5" s="117" t="s">
        <v>118</v>
      </c>
      <c r="D5" s="118"/>
      <c r="E5" s="119"/>
      <c r="F5" s="120"/>
      <c r="G5" s="121"/>
      <c r="H5" s="122"/>
      <c r="J5" s="126" t="s">
        <v>78</v>
      </c>
      <c r="K5" s="169" t="s">
        <v>137</v>
      </c>
      <c r="L5" s="55">
        <f>D6+D20+D27+D34+D41+D48+D55+D62+D70</f>
        <v>450</v>
      </c>
      <c r="M5" s="113">
        <v>1500</v>
      </c>
      <c r="N5" s="156">
        <f>M5*L5</f>
        <v>675000</v>
      </c>
      <c r="O5" s="84" t="s">
        <v>38</v>
      </c>
    </row>
    <row r="6" spans="1:15" ht="15" customHeight="1" x14ac:dyDescent="0.3">
      <c r="B6" s="91"/>
      <c r="C6" s="49" t="s">
        <v>74</v>
      </c>
      <c r="D6" s="49">
        <v>90</v>
      </c>
      <c r="E6" s="169" t="s">
        <v>137</v>
      </c>
      <c r="F6" s="112">
        <v>1500</v>
      </c>
      <c r="G6" s="115">
        <f>F6*D6</f>
        <v>135000</v>
      </c>
      <c r="H6" s="90" t="s">
        <v>38</v>
      </c>
      <c r="J6" s="85" t="s">
        <v>39</v>
      </c>
      <c r="K6" s="22" t="s">
        <v>39</v>
      </c>
      <c r="L6" s="55">
        <v>0</v>
      </c>
      <c r="M6" s="113">
        <v>0</v>
      </c>
      <c r="N6" s="15">
        <v>0</v>
      </c>
      <c r="O6" s="84" t="s">
        <v>38</v>
      </c>
    </row>
    <row r="7" spans="1:15" ht="15" customHeight="1" x14ac:dyDescent="0.3">
      <c r="B7" s="91"/>
      <c r="C7" s="117" t="s">
        <v>119</v>
      </c>
      <c r="D7" s="118"/>
      <c r="E7" s="119"/>
      <c r="F7" s="120"/>
      <c r="G7" s="121"/>
      <c r="H7" s="122"/>
      <c r="J7" s="85" t="s">
        <v>39</v>
      </c>
      <c r="K7" s="22" t="s">
        <v>39</v>
      </c>
      <c r="L7" s="55">
        <v>0</v>
      </c>
      <c r="M7" s="113">
        <v>0</v>
      </c>
      <c r="N7" s="15">
        <v>0</v>
      </c>
      <c r="O7" s="84" t="s">
        <v>38</v>
      </c>
    </row>
    <row r="8" spans="1:15" ht="15" customHeight="1" x14ac:dyDescent="0.3">
      <c r="B8" s="91"/>
      <c r="C8" s="116" t="s">
        <v>39</v>
      </c>
      <c r="D8" s="49">
        <v>0</v>
      </c>
      <c r="E8" s="169" t="s">
        <v>138</v>
      </c>
      <c r="F8" s="112">
        <v>0</v>
      </c>
      <c r="G8" s="115">
        <v>0</v>
      </c>
      <c r="H8" s="90" t="s">
        <v>38</v>
      </c>
      <c r="J8" s="85" t="s">
        <v>39</v>
      </c>
      <c r="K8" s="22" t="s">
        <v>39</v>
      </c>
      <c r="L8" s="55">
        <v>0</v>
      </c>
      <c r="M8" s="113">
        <v>0</v>
      </c>
      <c r="N8" s="15">
        <v>0</v>
      </c>
      <c r="O8" s="84" t="s">
        <v>38</v>
      </c>
    </row>
    <row r="9" spans="1:15" ht="15" customHeight="1" x14ac:dyDescent="0.3">
      <c r="B9" s="91"/>
      <c r="C9" s="117" t="s">
        <v>120</v>
      </c>
      <c r="D9" s="118"/>
      <c r="E9" s="119"/>
      <c r="F9" s="120"/>
      <c r="G9" s="121"/>
      <c r="H9" s="122"/>
      <c r="J9" s="82" t="s">
        <v>76</v>
      </c>
      <c r="K9" s="58"/>
      <c r="L9" s="170">
        <f>+SUM(L10:L13)</f>
        <v>0</v>
      </c>
      <c r="M9" s="58"/>
      <c r="N9" s="8"/>
      <c r="O9" s="83"/>
    </row>
    <row r="10" spans="1:15" ht="15" customHeight="1" thickBot="1" x14ac:dyDescent="0.35">
      <c r="B10" s="91"/>
      <c r="C10" s="116" t="s">
        <v>39</v>
      </c>
      <c r="D10" s="49">
        <v>0</v>
      </c>
      <c r="E10" s="53" t="s">
        <v>39</v>
      </c>
      <c r="F10" s="112">
        <v>0</v>
      </c>
      <c r="G10" s="115">
        <v>0</v>
      </c>
      <c r="H10" s="90" t="s">
        <v>38</v>
      </c>
      <c r="J10" s="85" t="s">
        <v>39</v>
      </c>
      <c r="K10" s="22" t="s">
        <v>39</v>
      </c>
      <c r="L10" s="55">
        <v>0</v>
      </c>
      <c r="M10" s="113">
        <v>0</v>
      </c>
      <c r="N10" s="15">
        <v>0</v>
      </c>
      <c r="O10" s="84" t="s">
        <v>38</v>
      </c>
    </row>
    <row r="11" spans="1:15" ht="15" customHeight="1" x14ac:dyDescent="0.3">
      <c r="B11" s="92" t="s">
        <v>29</v>
      </c>
      <c r="C11" s="173" t="s">
        <v>122</v>
      </c>
      <c r="D11" s="173"/>
      <c r="E11" s="173"/>
      <c r="F11" s="173"/>
      <c r="G11" s="173"/>
      <c r="H11" s="174"/>
      <c r="J11" s="85" t="s">
        <v>39</v>
      </c>
      <c r="K11" s="22" t="s">
        <v>39</v>
      </c>
      <c r="L11" s="55">
        <v>0</v>
      </c>
      <c r="M11" s="113">
        <v>0</v>
      </c>
      <c r="N11" s="15">
        <v>0</v>
      </c>
      <c r="O11" s="84" t="s">
        <v>38</v>
      </c>
    </row>
    <row r="12" spans="1:15" ht="15" customHeight="1" x14ac:dyDescent="0.3">
      <c r="B12" s="93"/>
      <c r="C12" s="117" t="s">
        <v>118</v>
      </c>
      <c r="D12" s="118"/>
      <c r="E12" s="119"/>
      <c r="F12" s="120"/>
      <c r="G12" s="124"/>
      <c r="H12" s="122"/>
      <c r="J12" s="85" t="s">
        <v>39</v>
      </c>
      <c r="K12" s="22" t="s">
        <v>39</v>
      </c>
      <c r="L12" s="55">
        <v>0</v>
      </c>
      <c r="M12" s="113">
        <v>0</v>
      </c>
      <c r="N12" s="15">
        <v>0</v>
      </c>
      <c r="O12" s="84" t="s">
        <v>38</v>
      </c>
    </row>
    <row r="13" spans="1:15" ht="15" customHeight="1" x14ac:dyDescent="0.3">
      <c r="B13" s="93"/>
      <c r="C13" s="51" t="s">
        <v>39</v>
      </c>
      <c r="D13" s="51">
        <v>0</v>
      </c>
      <c r="E13" s="54" t="s">
        <v>39</v>
      </c>
      <c r="F13" s="123">
        <v>0</v>
      </c>
      <c r="G13" s="52">
        <v>0</v>
      </c>
      <c r="H13" s="94" t="s">
        <v>38</v>
      </c>
      <c r="J13" s="86" t="s">
        <v>39</v>
      </c>
      <c r="K13" s="59" t="s">
        <v>39</v>
      </c>
      <c r="L13" s="81">
        <v>0</v>
      </c>
      <c r="M13" s="114">
        <v>0</v>
      </c>
      <c r="N13" s="15">
        <v>0</v>
      </c>
      <c r="O13" s="84" t="s">
        <v>38</v>
      </c>
    </row>
    <row r="14" spans="1:15" ht="15" customHeight="1" x14ac:dyDescent="0.3">
      <c r="B14" s="93"/>
      <c r="C14" s="117" t="s">
        <v>119</v>
      </c>
      <c r="D14" s="118"/>
      <c r="E14" s="119"/>
      <c r="F14" s="120"/>
      <c r="G14" s="121"/>
      <c r="H14" s="122"/>
      <c r="J14" s="82" t="s">
        <v>115</v>
      </c>
      <c r="K14" s="58"/>
      <c r="L14" s="170">
        <f>+SUM(L15:L18)</f>
        <v>0</v>
      </c>
      <c r="M14" s="58"/>
      <c r="N14" s="8"/>
      <c r="O14" s="83"/>
    </row>
    <row r="15" spans="1:15" ht="15" customHeight="1" x14ac:dyDescent="0.3">
      <c r="B15" s="93"/>
      <c r="C15" s="51" t="s">
        <v>39</v>
      </c>
      <c r="D15" s="51">
        <v>0</v>
      </c>
      <c r="E15" s="54" t="s">
        <v>39</v>
      </c>
      <c r="F15" s="123">
        <v>0</v>
      </c>
      <c r="G15" s="52">
        <v>0</v>
      </c>
      <c r="H15" s="94" t="s">
        <v>38</v>
      </c>
      <c r="J15" s="85" t="s">
        <v>39</v>
      </c>
      <c r="K15" s="22" t="s">
        <v>39</v>
      </c>
      <c r="L15" s="55">
        <v>0</v>
      </c>
      <c r="M15" s="113">
        <v>0</v>
      </c>
      <c r="N15" s="15">
        <v>0</v>
      </c>
      <c r="O15" s="84" t="s">
        <v>38</v>
      </c>
    </row>
    <row r="16" spans="1:15" ht="15" customHeight="1" x14ac:dyDescent="0.3">
      <c r="B16" s="93"/>
      <c r="C16" s="117" t="s">
        <v>120</v>
      </c>
      <c r="D16" s="118"/>
      <c r="E16" s="119"/>
      <c r="F16" s="120"/>
      <c r="G16" s="121"/>
      <c r="H16" s="122"/>
      <c r="J16" s="85" t="s">
        <v>39</v>
      </c>
      <c r="K16" s="22" t="s">
        <v>39</v>
      </c>
      <c r="L16" s="55">
        <v>0</v>
      </c>
      <c r="M16" s="113">
        <v>0</v>
      </c>
      <c r="N16" s="15">
        <v>0</v>
      </c>
      <c r="O16" s="84" t="s">
        <v>38</v>
      </c>
    </row>
    <row r="17" spans="2:15" ht="15" customHeight="1" thickBot="1" x14ac:dyDescent="0.35">
      <c r="B17" s="93"/>
      <c r="C17" s="51" t="s">
        <v>39</v>
      </c>
      <c r="D17" s="51">
        <v>0</v>
      </c>
      <c r="E17" s="54" t="s">
        <v>39</v>
      </c>
      <c r="F17" s="123">
        <v>0</v>
      </c>
      <c r="G17" s="52">
        <v>0</v>
      </c>
      <c r="H17" s="94" t="s">
        <v>38</v>
      </c>
      <c r="J17" s="85" t="s">
        <v>39</v>
      </c>
      <c r="K17" s="22" t="s">
        <v>39</v>
      </c>
      <c r="L17" s="55">
        <v>0</v>
      </c>
      <c r="M17" s="113">
        <v>0</v>
      </c>
      <c r="N17" s="15">
        <v>0</v>
      </c>
      <c r="O17" s="84" t="s">
        <v>38</v>
      </c>
    </row>
    <row r="18" spans="2:15" ht="15" customHeight="1" thickBot="1" x14ac:dyDescent="0.35">
      <c r="B18" s="89" t="s">
        <v>30</v>
      </c>
      <c r="C18" s="183" t="s">
        <v>121</v>
      </c>
      <c r="D18" s="183"/>
      <c r="E18" s="183"/>
      <c r="F18" s="183"/>
      <c r="G18" s="183"/>
      <c r="H18" s="184"/>
      <c r="J18" s="85" t="s">
        <v>39</v>
      </c>
      <c r="K18" s="22" t="s">
        <v>39</v>
      </c>
      <c r="L18" s="55">
        <v>0</v>
      </c>
      <c r="M18" s="113">
        <v>0</v>
      </c>
      <c r="N18" s="15">
        <v>0</v>
      </c>
      <c r="O18" s="84" t="s">
        <v>38</v>
      </c>
    </row>
    <row r="19" spans="2:15" ht="15" customHeight="1" thickBot="1" x14ac:dyDescent="0.35">
      <c r="B19" s="91"/>
      <c r="C19" s="117" t="s">
        <v>118</v>
      </c>
      <c r="D19" s="118"/>
      <c r="E19" s="119"/>
      <c r="F19" s="120"/>
      <c r="G19" s="121"/>
      <c r="H19" s="122"/>
      <c r="J19" s="127" t="s">
        <v>0</v>
      </c>
      <c r="K19" s="128"/>
      <c r="L19" s="154"/>
      <c r="M19" s="129"/>
      <c r="N19" s="130">
        <f>SUM(N5:N18)</f>
        <v>675000</v>
      </c>
      <c r="O19" s="131" t="s">
        <v>38</v>
      </c>
    </row>
    <row r="20" spans="2:15" ht="15" customHeight="1" x14ac:dyDescent="0.3">
      <c r="B20" s="91"/>
      <c r="C20" s="49" t="s">
        <v>74</v>
      </c>
      <c r="D20" s="49">
        <v>45</v>
      </c>
      <c r="E20" s="169" t="s">
        <v>137</v>
      </c>
      <c r="F20" s="112">
        <v>1500</v>
      </c>
      <c r="G20" s="50">
        <f>F20*D20</f>
        <v>67500</v>
      </c>
      <c r="H20" s="90" t="s">
        <v>38</v>
      </c>
    </row>
    <row r="21" spans="2:15" ht="15" customHeight="1" x14ac:dyDescent="0.3">
      <c r="B21" s="91"/>
      <c r="C21" s="117" t="s">
        <v>119</v>
      </c>
      <c r="D21" s="118"/>
      <c r="E21" s="119"/>
      <c r="F21" s="120"/>
      <c r="G21" s="121"/>
      <c r="H21" s="122"/>
    </row>
    <row r="22" spans="2:15" ht="15" customHeight="1" x14ac:dyDescent="0.3">
      <c r="B22" s="91"/>
      <c r="C22" s="116" t="s">
        <v>39</v>
      </c>
      <c r="D22" s="49">
        <v>0</v>
      </c>
      <c r="E22" s="53" t="s">
        <v>39</v>
      </c>
      <c r="F22" s="112">
        <v>0</v>
      </c>
      <c r="G22" s="115">
        <v>0</v>
      </c>
      <c r="H22" s="90" t="s">
        <v>38</v>
      </c>
    </row>
    <row r="23" spans="2:15" ht="15" customHeight="1" x14ac:dyDescent="0.3">
      <c r="B23" s="91"/>
      <c r="C23" s="117" t="s">
        <v>120</v>
      </c>
      <c r="D23" s="118"/>
      <c r="E23" s="119"/>
      <c r="F23" s="120"/>
      <c r="G23" s="121"/>
      <c r="H23" s="122"/>
    </row>
    <row r="24" spans="2:15" ht="15" customHeight="1" thickBot="1" x14ac:dyDescent="0.35">
      <c r="B24" s="91"/>
      <c r="C24" s="116" t="s">
        <v>39</v>
      </c>
      <c r="D24" s="49">
        <v>0</v>
      </c>
      <c r="E24" s="53" t="s">
        <v>39</v>
      </c>
      <c r="F24" s="112">
        <v>0</v>
      </c>
      <c r="G24" s="115">
        <v>0</v>
      </c>
      <c r="H24" s="90" t="s">
        <v>38</v>
      </c>
    </row>
    <row r="25" spans="2:15" ht="15" customHeight="1" x14ac:dyDescent="0.3">
      <c r="B25" s="92" t="s">
        <v>33</v>
      </c>
      <c r="C25" s="173" t="s">
        <v>124</v>
      </c>
      <c r="D25" s="173"/>
      <c r="E25" s="173"/>
      <c r="F25" s="173"/>
      <c r="G25" s="173"/>
      <c r="H25" s="174"/>
    </row>
    <row r="26" spans="2:15" ht="15" customHeight="1" x14ac:dyDescent="0.3">
      <c r="B26" s="93"/>
      <c r="C26" s="117" t="s">
        <v>118</v>
      </c>
      <c r="D26" s="118"/>
      <c r="E26" s="119"/>
      <c r="F26" s="120"/>
      <c r="G26" s="124"/>
      <c r="H26" s="122"/>
    </row>
    <row r="27" spans="2:15" ht="15" customHeight="1" x14ac:dyDescent="0.3">
      <c r="B27" s="93"/>
      <c r="C27" s="51" t="s">
        <v>77</v>
      </c>
      <c r="D27" s="51">
        <v>45</v>
      </c>
      <c r="E27" s="169" t="s">
        <v>137</v>
      </c>
      <c r="F27" s="123">
        <v>1500</v>
      </c>
      <c r="G27" s="52">
        <f>F27*D27</f>
        <v>67500</v>
      </c>
      <c r="H27" s="94" t="s">
        <v>38</v>
      </c>
    </row>
    <row r="28" spans="2:15" ht="15" customHeight="1" x14ac:dyDescent="0.3">
      <c r="B28" s="93"/>
      <c r="C28" s="117" t="s">
        <v>119</v>
      </c>
      <c r="D28" s="118"/>
      <c r="E28" s="119"/>
      <c r="F28" s="120"/>
      <c r="G28" s="121"/>
      <c r="H28" s="122"/>
    </row>
    <row r="29" spans="2:15" ht="15" customHeight="1" x14ac:dyDescent="0.3">
      <c r="B29" s="93"/>
      <c r="C29" s="51" t="s">
        <v>39</v>
      </c>
      <c r="D29" s="51">
        <v>0</v>
      </c>
      <c r="E29" s="54" t="s">
        <v>39</v>
      </c>
      <c r="F29" s="123">
        <v>0</v>
      </c>
      <c r="G29" s="52">
        <v>0</v>
      </c>
      <c r="H29" s="94" t="s">
        <v>38</v>
      </c>
    </row>
    <row r="30" spans="2:15" ht="15" customHeight="1" x14ac:dyDescent="0.3">
      <c r="B30" s="93"/>
      <c r="C30" s="117" t="s">
        <v>120</v>
      </c>
      <c r="D30" s="118"/>
      <c r="E30" s="119"/>
      <c r="F30" s="120"/>
      <c r="G30" s="121"/>
      <c r="H30" s="122"/>
    </row>
    <row r="31" spans="2:15" ht="15" customHeight="1" thickBot="1" x14ac:dyDescent="0.35">
      <c r="B31" s="93"/>
      <c r="C31" s="51" t="s">
        <v>39</v>
      </c>
      <c r="D31" s="51">
        <v>0</v>
      </c>
      <c r="E31" s="54" t="s">
        <v>39</v>
      </c>
      <c r="F31" s="123">
        <v>0</v>
      </c>
      <c r="G31" s="52">
        <v>0</v>
      </c>
      <c r="H31" s="94" t="s">
        <v>38</v>
      </c>
    </row>
    <row r="32" spans="2:15" ht="15" customHeight="1" x14ac:dyDescent="0.3">
      <c r="B32" s="89" t="s">
        <v>34</v>
      </c>
      <c r="C32" s="183" t="s">
        <v>125</v>
      </c>
      <c r="D32" s="183"/>
      <c r="E32" s="183"/>
      <c r="F32" s="183"/>
      <c r="G32" s="183"/>
      <c r="H32" s="184"/>
    </row>
    <row r="33" spans="2:8" ht="15" customHeight="1" x14ac:dyDescent="0.3">
      <c r="B33" s="91"/>
      <c r="C33" s="117" t="s">
        <v>118</v>
      </c>
      <c r="D33" s="118"/>
      <c r="E33" s="119"/>
      <c r="F33" s="120"/>
      <c r="G33" s="121"/>
      <c r="H33" s="122"/>
    </row>
    <row r="34" spans="2:8" ht="15" customHeight="1" x14ac:dyDescent="0.3">
      <c r="B34" s="91"/>
      <c r="C34" s="49" t="s">
        <v>74</v>
      </c>
      <c r="D34" s="49">
        <v>45</v>
      </c>
      <c r="E34" s="169" t="s">
        <v>137</v>
      </c>
      <c r="F34" s="112">
        <v>1500</v>
      </c>
      <c r="G34" s="50">
        <f>F34*D34</f>
        <v>67500</v>
      </c>
      <c r="H34" s="90" t="s">
        <v>38</v>
      </c>
    </row>
    <row r="35" spans="2:8" ht="15" customHeight="1" x14ac:dyDescent="0.3">
      <c r="B35" s="91"/>
      <c r="C35" s="117" t="s">
        <v>119</v>
      </c>
      <c r="D35" s="118"/>
      <c r="E35" s="119"/>
      <c r="F35" s="120"/>
      <c r="G35" s="121"/>
      <c r="H35" s="122"/>
    </row>
    <row r="36" spans="2:8" ht="15" customHeight="1" x14ac:dyDescent="0.3">
      <c r="B36" s="91"/>
      <c r="C36" s="116" t="s">
        <v>39</v>
      </c>
      <c r="D36" s="49">
        <v>0</v>
      </c>
      <c r="E36" s="53" t="s">
        <v>39</v>
      </c>
      <c r="F36" s="112">
        <v>0</v>
      </c>
      <c r="G36" s="115">
        <v>0</v>
      </c>
      <c r="H36" s="90" t="s">
        <v>38</v>
      </c>
    </row>
    <row r="37" spans="2:8" ht="15" customHeight="1" x14ac:dyDescent="0.3">
      <c r="B37" s="91"/>
      <c r="C37" s="117" t="s">
        <v>120</v>
      </c>
      <c r="D37" s="118"/>
      <c r="E37" s="119"/>
      <c r="F37" s="120"/>
      <c r="G37" s="121"/>
      <c r="H37" s="122"/>
    </row>
    <row r="38" spans="2:8" ht="15" customHeight="1" thickBot="1" x14ac:dyDescent="0.35">
      <c r="B38" s="91"/>
      <c r="C38" s="116" t="s">
        <v>39</v>
      </c>
      <c r="D38" s="49">
        <v>0</v>
      </c>
      <c r="E38" s="53" t="s">
        <v>39</v>
      </c>
      <c r="F38" s="112">
        <v>0</v>
      </c>
      <c r="G38" s="115">
        <v>0</v>
      </c>
      <c r="H38" s="90" t="s">
        <v>38</v>
      </c>
    </row>
    <row r="39" spans="2:8" ht="15" customHeight="1" x14ac:dyDescent="0.3">
      <c r="B39" s="92" t="s">
        <v>32</v>
      </c>
      <c r="C39" s="173" t="s">
        <v>126</v>
      </c>
      <c r="D39" s="173"/>
      <c r="E39" s="173"/>
      <c r="F39" s="173"/>
      <c r="G39" s="173"/>
      <c r="H39" s="174"/>
    </row>
    <row r="40" spans="2:8" ht="15" customHeight="1" x14ac:dyDescent="0.3">
      <c r="B40" s="93"/>
      <c r="C40" s="117" t="s">
        <v>118</v>
      </c>
      <c r="D40" s="118"/>
      <c r="E40" s="119"/>
      <c r="F40" s="120"/>
      <c r="G40" s="124"/>
      <c r="H40" s="122"/>
    </row>
    <row r="41" spans="2:8" ht="15" customHeight="1" x14ac:dyDescent="0.3">
      <c r="B41" s="93"/>
      <c r="C41" s="51" t="s">
        <v>77</v>
      </c>
      <c r="D41" s="51">
        <v>45</v>
      </c>
      <c r="E41" s="51" t="s">
        <v>137</v>
      </c>
      <c r="F41" s="123">
        <v>1500</v>
      </c>
      <c r="G41" s="52">
        <f>F41*D41</f>
        <v>67500</v>
      </c>
      <c r="H41" s="94" t="s">
        <v>38</v>
      </c>
    </row>
    <row r="42" spans="2:8" ht="15" customHeight="1" x14ac:dyDescent="0.3">
      <c r="B42" s="93"/>
      <c r="C42" s="117" t="s">
        <v>119</v>
      </c>
      <c r="D42" s="118"/>
      <c r="E42" s="119"/>
      <c r="F42" s="120"/>
      <c r="G42" s="121"/>
      <c r="H42" s="122"/>
    </row>
    <row r="43" spans="2:8" ht="15" customHeight="1" x14ac:dyDescent="0.3">
      <c r="B43" s="93"/>
      <c r="C43" s="51" t="s">
        <v>39</v>
      </c>
      <c r="D43" s="51">
        <v>0</v>
      </c>
      <c r="E43" s="54" t="s">
        <v>39</v>
      </c>
      <c r="F43" s="123">
        <v>0</v>
      </c>
      <c r="G43" s="52">
        <v>0</v>
      </c>
      <c r="H43" s="94" t="s">
        <v>38</v>
      </c>
    </row>
    <row r="44" spans="2:8" ht="15" customHeight="1" x14ac:dyDescent="0.3">
      <c r="B44" s="93"/>
      <c r="C44" s="117" t="s">
        <v>120</v>
      </c>
      <c r="D44" s="118"/>
      <c r="E44" s="119"/>
      <c r="F44" s="120"/>
      <c r="G44" s="121"/>
      <c r="H44" s="122"/>
    </row>
    <row r="45" spans="2:8" ht="15" customHeight="1" thickBot="1" x14ac:dyDescent="0.35">
      <c r="B45" s="93"/>
      <c r="C45" s="51" t="s">
        <v>39</v>
      </c>
      <c r="D45" s="51">
        <v>0</v>
      </c>
      <c r="E45" s="54" t="s">
        <v>39</v>
      </c>
      <c r="F45" s="123">
        <v>0</v>
      </c>
      <c r="G45" s="52">
        <v>0</v>
      </c>
      <c r="H45" s="94" t="s">
        <v>38</v>
      </c>
    </row>
    <row r="46" spans="2:8" ht="15" customHeight="1" x14ac:dyDescent="0.3">
      <c r="B46" s="89" t="s">
        <v>35</v>
      </c>
      <c r="C46" s="183" t="s">
        <v>127</v>
      </c>
      <c r="D46" s="183"/>
      <c r="E46" s="183"/>
      <c r="F46" s="183"/>
      <c r="G46" s="183"/>
      <c r="H46" s="184"/>
    </row>
    <row r="47" spans="2:8" ht="15" customHeight="1" x14ac:dyDescent="0.3">
      <c r="B47" s="91"/>
      <c r="C47" s="117" t="s">
        <v>118</v>
      </c>
      <c r="D47" s="118"/>
      <c r="E47" s="119"/>
      <c r="F47" s="120"/>
      <c r="G47" s="121"/>
      <c r="H47" s="122"/>
    </row>
    <row r="48" spans="2:8" ht="15" customHeight="1" x14ac:dyDescent="0.3">
      <c r="B48" s="91"/>
      <c r="C48" s="49" t="s">
        <v>74</v>
      </c>
      <c r="D48" s="49">
        <v>45</v>
      </c>
      <c r="E48" s="169" t="s">
        <v>137</v>
      </c>
      <c r="F48" s="112">
        <v>1500</v>
      </c>
      <c r="G48" s="50">
        <f>F48*D48</f>
        <v>67500</v>
      </c>
      <c r="H48" s="90" t="s">
        <v>38</v>
      </c>
    </row>
    <row r="49" spans="2:8" ht="15" customHeight="1" x14ac:dyDescent="0.3">
      <c r="B49" s="91"/>
      <c r="C49" s="117" t="s">
        <v>119</v>
      </c>
      <c r="D49" s="118"/>
      <c r="E49" s="119"/>
      <c r="F49" s="120"/>
      <c r="G49" s="121"/>
      <c r="H49" s="122"/>
    </row>
    <row r="50" spans="2:8" ht="15" customHeight="1" x14ac:dyDescent="0.3">
      <c r="B50" s="91"/>
      <c r="C50" s="116" t="s">
        <v>39</v>
      </c>
      <c r="D50" s="49">
        <v>0</v>
      </c>
      <c r="E50" s="53" t="s">
        <v>39</v>
      </c>
      <c r="F50" s="112">
        <v>0</v>
      </c>
      <c r="G50" s="115">
        <v>0</v>
      </c>
      <c r="H50" s="90" t="s">
        <v>38</v>
      </c>
    </row>
    <row r="51" spans="2:8" ht="15" customHeight="1" x14ac:dyDescent="0.3">
      <c r="B51" s="91"/>
      <c r="C51" s="117" t="s">
        <v>120</v>
      </c>
      <c r="D51" s="118"/>
      <c r="E51" s="119"/>
      <c r="F51" s="120"/>
      <c r="G51" s="121"/>
      <c r="H51" s="122"/>
    </row>
    <row r="52" spans="2:8" ht="15" customHeight="1" thickBot="1" x14ac:dyDescent="0.35">
      <c r="B52" s="91"/>
      <c r="C52" s="116" t="s">
        <v>39</v>
      </c>
      <c r="D52" s="49">
        <v>0</v>
      </c>
      <c r="E52" s="53" t="s">
        <v>39</v>
      </c>
      <c r="F52" s="112">
        <v>0</v>
      </c>
      <c r="G52" s="115">
        <v>0</v>
      </c>
      <c r="H52" s="90" t="s">
        <v>38</v>
      </c>
    </row>
    <row r="53" spans="2:8" ht="15" customHeight="1" x14ac:dyDescent="0.3">
      <c r="B53" s="92" t="s">
        <v>31</v>
      </c>
      <c r="C53" s="173" t="s">
        <v>129</v>
      </c>
      <c r="D53" s="173"/>
      <c r="E53" s="173"/>
      <c r="F53" s="173"/>
      <c r="G53" s="173"/>
      <c r="H53" s="174"/>
    </row>
    <row r="54" spans="2:8" ht="15" customHeight="1" x14ac:dyDescent="0.3">
      <c r="B54" s="93"/>
      <c r="C54" s="117" t="s">
        <v>118</v>
      </c>
      <c r="D54" s="118"/>
      <c r="E54" s="119"/>
      <c r="F54" s="120"/>
      <c r="G54" s="124"/>
      <c r="H54" s="122"/>
    </row>
    <row r="55" spans="2:8" ht="15" customHeight="1" x14ac:dyDescent="0.3">
      <c r="B55" s="93"/>
      <c r="C55" s="51" t="s">
        <v>39</v>
      </c>
      <c r="D55" s="51">
        <v>0</v>
      </c>
      <c r="E55" s="54" t="s">
        <v>39</v>
      </c>
      <c r="F55" s="123">
        <v>0</v>
      </c>
      <c r="G55" s="52">
        <f>F55*D55</f>
        <v>0</v>
      </c>
      <c r="H55" s="94" t="s">
        <v>38</v>
      </c>
    </row>
    <row r="56" spans="2:8" ht="15" customHeight="1" x14ac:dyDescent="0.3">
      <c r="B56" s="93"/>
      <c r="C56" s="117" t="s">
        <v>119</v>
      </c>
      <c r="D56" s="118"/>
      <c r="E56" s="119"/>
      <c r="F56" s="120"/>
      <c r="G56" s="121"/>
      <c r="H56" s="122"/>
    </row>
    <row r="57" spans="2:8" ht="15" customHeight="1" x14ac:dyDescent="0.3">
      <c r="B57" s="93"/>
      <c r="C57" s="51" t="s">
        <v>39</v>
      </c>
      <c r="D57" s="51">
        <v>0</v>
      </c>
      <c r="E57" s="54" t="s">
        <v>39</v>
      </c>
      <c r="F57" s="123">
        <v>0</v>
      </c>
      <c r="G57" s="52">
        <v>0</v>
      </c>
      <c r="H57" s="94" t="s">
        <v>38</v>
      </c>
    </row>
    <row r="58" spans="2:8" ht="15" customHeight="1" x14ac:dyDescent="0.3">
      <c r="B58" s="93"/>
      <c r="C58" s="117" t="s">
        <v>120</v>
      </c>
      <c r="D58" s="118"/>
      <c r="E58" s="119"/>
      <c r="F58" s="120"/>
      <c r="G58" s="121"/>
      <c r="H58" s="122"/>
    </row>
    <row r="59" spans="2:8" ht="15" customHeight="1" thickBot="1" x14ac:dyDescent="0.35">
      <c r="B59" s="93"/>
      <c r="C59" s="51" t="s">
        <v>39</v>
      </c>
      <c r="D59" s="51">
        <v>0</v>
      </c>
      <c r="E59" s="54" t="s">
        <v>39</v>
      </c>
      <c r="F59" s="123">
        <v>0</v>
      </c>
      <c r="G59" s="52">
        <v>0</v>
      </c>
      <c r="H59" s="94" t="s">
        <v>38</v>
      </c>
    </row>
    <row r="60" spans="2:8" ht="15" customHeight="1" x14ac:dyDescent="0.3">
      <c r="B60" s="89" t="s">
        <v>128</v>
      </c>
      <c r="C60" s="183" t="s">
        <v>130</v>
      </c>
      <c r="D60" s="183"/>
      <c r="E60" s="183"/>
      <c r="F60" s="183"/>
      <c r="G60" s="183"/>
      <c r="H60" s="184"/>
    </row>
    <row r="61" spans="2:8" ht="15" customHeight="1" x14ac:dyDescent="0.3">
      <c r="B61" s="91"/>
      <c r="C61" s="117" t="s">
        <v>118</v>
      </c>
      <c r="D61" s="118"/>
      <c r="E61" s="119"/>
      <c r="F61" s="120"/>
      <c r="G61" s="121"/>
      <c r="H61" s="122"/>
    </row>
    <row r="62" spans="2:8" ht="15" customHeight="1" x14ac:dyDescent="0.3">
      <c r="B62" s="91"/>
      <c r="C62" s="49" t="s">
        <v>74</v>
      </c>
      <c r="D62" s="49">
        <v>90</v>
      </c>
      <c r="E62" s="169" t="s">
        <v>137</v>
      </c>
      <c r="F62" s="112">
        <v>1500</v>
      </c>
      <c r="G62" s="50">
        <f>F62*D62</f>
        <v>135000</v>
      </c>
      <c r="H62" s="90" t="s">
        <v>38</v>
      </c>
    </row>
    <row r="63" spans="2:8" ht="15" customHeight="1" x14ac:dyDescent="0.3">
      <c r="B63" s="91"/>
      <c r="C63" s="116" t="s">
        <v>39</v>
      </c>
      <c r="D63" s="49">
        <v>0</v>
      </c>
      <c r="E63" s="53" t="s">
        <v>39</v>
      </c>
      <c r="F63" s="112">
        <v>0</v>
      </c>
      <c r="G63" s="115">
        <v>0</v>
      </c>
      <c r="H63" s="90" t="s">
        <v>38</v>
      </c>
    </row>
    <row r="64" spans="2:8" ht="15" customHeight="1" x14ac:dyDescent="0.3">
      <c r="B64" s="91"/>
      <c r="C64" s="117" t="s">
        <v>119</v>
      </c>
      <c r="D64" s="118"/>
      <c r="E64" s="119"/>
      <c r="F64" s="120"/>
      <c r="G64" s="121"/>
      <c r="H64" s="122"/>
    </row>
    <row r="65" spans="2:15" ht="15" customHeight="1" x14ac:dyDescent="0.3">
      <c r="B65" s="91"/>
      <c r="C65" s="116" t="s">
        <v>39</v>
      </c>
      <c r="D65" s="49">
        <v>0</v>
      </c>
      <c r="E65" s="53" t="s">
        <v>39</v>
      </c>
      <c r="F65" s="112">
        <v>0</v>
      </c>
      <c r="G65" s="115">
        <v>0</v>
      </c>
      <c r="H65" s="90" t="s">
        <v>38</v>
      </c>
    </row>
    <row r="66" spans="2:15" ht="15" customHeight="1" x14ac:dyDescent="0.3">
      <c r="B66" s="91"/>
      <c r="C66" s="117" t="s">
        <v>120</v>
      </c>
      <c r="D66" s="118"/>
      <c r="E66" s="119"/>
      <c r="F66" s="120"/>
      <c r="G66" s="121"/>
      <c r="H66" s="122"/>
    </row>
    <row r="67" spans="2:15" ht="15" customHeight="1" thickBot="1" x14ac:dyDescent="0.35">
      <c r="B67" s="91"/>
      <c r="C67" s="116" t="s">
        <v>39</v>
      </c>
      <c r="D67" s="49">
        <v>0</v>
      </c>
      <c r="E67" s="53" t="s">
        <v>39</v>
      </c>
      <c r="F67" s="112">
        <v>0</v>
      </c>
      <c r="G67" s="115">
        <v>0</v>
      </c>
      <c r="H67" s="90" t="s">
        <v>38</v>
      </c>
    </row>
    <row r="68" spans="2:15" ht="15" customHeight="1" x14ac:dyDescent="0.3">
      <c r="B68" s="92" t="s">
        <v>36</v>
      </c>
      <c r="C68" s="173" t="s">
        <v>131</v>
      </c>
      <c r="D68" s="173"/>
      <c r="E68" s="173"/>
      <c r="F68" s="173"/>
      <c r="G68" s="173"/>
      <c r="H68" s="174"/>
    </row>
    <row r="69" spans="2:15" ht="15" customHeight="1" x14ac:dyDescent="0.3">
      <c r="B69" s="93"/>
      <c r="C69" s="117" t="s">
        <v>118</v>
      </c>
      <c r="D69" s="118"/>
      <c r="E69" s="119"/>
      <c r="F69" s="120"/>
      <c r="G69" s="124"/>
      <c r="H69" s="122"/>
    </row>
    <row r="70" spans="2:15" ht="15" customHeight="1" x14ac:dyDescent="0.3">
      <c r="B70" s="93"/>
      <c r="C70" s="51" t="s">
        <v>77</v>
      </c>
      <c r="D70" s="51">
        <v>45</v>
      </c>
      <c r="E70" s="51" t="s">
        <v>137</v>
      </c>
      <c r="F70" s="52">
        <v>1500</v>
      </c>
      <c r="G70" s="52">
        <f>F70*D70</f>
        <v>67500</v>
      </c>
      <c r="H70" s="94" t="s">
        <v>38</v>
      </c>
    </row>
    <row r="71" spans="2:15" ht="15" customHeight="1" x14ac:dyDescent="0.3">
      <c r="B71" s="93"/>
      <c r="C71" s="117" t="s">
        <v>119</v>
      </c>
      <c r="D71" s="118"/>
      <c r="E71" s="119"/>
      <c r="F71" s="120"/>
      <c r="G71" s="121"/>
      <c r="H71" s="122"/>
    </row>
    <row r="72" spans="2:15" ht="15" customHeight="1" x14ac:dyDescent="0.3">
      <c r="B72" s="93"/>
      <c r="C72" s="51" t="s">
        <v>39</v>
      </c>
      <c r="D72" s="51">
        <v>0</v>
      </c>
      <c r="E72" s="54" t="s">
        <v>39</v>
      </c>
      <c r="F72" s="123">
        <v>0</v>
      </c>
      <c r="G72" s="52">
        <v>0</v>
      </c>
      <c r="H72" s="94" t="s">
        <v>38</v>
      </c>
    </row>
    <row r="73" spans="2:15" ht="15" customHeight="1" x14ac:dyDescent="0.3">
      <c r="B73" s="93"/>
      <c r="C73" s="117" t="s">
        <v>120</v>
      </c>
      <c r="D73" s="118"/>
      <c r="E73" s="119"/>
      <c r="F73" s="120"/>
      <c r="G73" s="121"/>
      <c r="H73" s="122"/>
    </row>
    <row r="74" spans="2:15" ht="15" customHeight="1" thickBot="1" x14ac:dyDescent="0.35">
      <c r="B74" s="93"/>
      <c r="C74" s="51" t="s">
        <v>39</v>
      </c>
      <c r="D74" s="51">
        <v>0</v>
      </c>
      <c r="E74" s="54" t="s">
        <v>39</v>
      </c>
      <c r="F74" s="123">
        <v>0</v>
      </c>
      <c r="G74" s="52">
        <v>0</v>
      </c>
      <c r="H74" s="94" t="s">
        <v>38</v>
      </c>
    </row>
    <row r="75" spans="2:15" ht="15" customHeight="1" thickBot="1" x14ac:dyDescent="0.35">
      <c r="B75" s="76"/>
      <c r="C75" s="77"/>
      <c r="D75" s="153"/>
      <c r="E75" s="78"/>
      <c r="F75" s="78"/>
      <c r="G75" s="79">
        <f>SUM(G6:G74)</f>
        <v>675000</v>
      </c>
      <c r="H75" s="80" t="s">
        <v>38</v>
      </c>
      <c r="J75" s="56"/>
      <c r="K75" s="56"/>
      <c r="L75" s="57"/>
      <c r="M75" s="56"/>
      <c r="N75" s="57"/>
      <c r="O75" s="57"/>
    </row>
    <row r="76" spans="2:15" x14ac:dyDescent="0.3">
      <c r="J76" s="56"/>
      <c r="K76" s="56"/>
      <c r="L76" s="57"/>
      <c r="M76" s="56"/>
      <c r="N76" s="57"/>
      <c r="O76" s="57"/>
    </row>
  </sheetData>
  <mergeCells count="12">
    <mergeCell ref="C60:H60"/>
    <mergeCell ref="C53:H53"/>
    <mergeCell ref="C68:H68"/>
    <mergeCell ref="C32:H32"/>
    <mergeCell ref="C39:H39"/>
    <mergeCell ref="C46:H46"/>
    <mergeCell ref="C25:H25"/>
    <mergeCell ref="J2:O2"/>
    <mergeCell ref="B2:H2"/>
    <mergeCell ref="C4:H4"/>
    <mergeCell ref="C11:H11"/>
    <mergeCell ref="C18:H18"/>
  </mergeCells>
  <hyperlinks>
    <hyperlink ref="A1" location="ÍNDICE!A1" display="INDICE"/>
  </hyperlinks>
  <pageMargins left="0.7" right="0.7" top="0.75" bottom="0.75" header="0.3" footer="0.3"/>
  <pageSetup scale="68" orientation="portrait" r:id="rId1"/>
  <colBreaks count="1" manualBreakCount="1">
    <brk id="8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I34"/>
  <sheetViews>
    <sheetView showGridLines="0" zoomScale="120" zoomScaleNormal="120" workbookViewId="0">
      <selection activeCell="E10" sqref="E10"/>
    </sheetView>
  </sheetViews>
  <sheetFormatPr baseColWidth="10" defaultRowHeight="14.4" x14ac:dyDescent="0.3"/>
  <cols>
    <col min="1" max="1" width="7" customWidth="1"/>
    <col min="2" max="2" width="3.44140625" customWidth="1"/>
    <col min="3" max="3" width="38" customWidth="1"/>
    <col min="4" max="4" width="18.88671875" customWidth="1"/>
    <col min="5" max="9" width="18.88671875" bestFit="1" customWidth="1"/>
  </cols>
  <sheetData>
    <row r="1" spans="1:9" ht="42" customHeight="1" x14ac:dyDescent="0.3">
      <c r="A1" s="26" t="s">
        <v>56</v>
      </c>
      <c r="C1" s="185">
        <f>ÍNDICE!E3</f>
        <v>0</v>
      </c>
      <c r="D1" s="185"/>
      <c r="E1" s="185"/>
      <c r="F1" s="185"/>
      <c r="G1" s="185"/>
      <c r="H1" s="185"/>
      <c r="I1" s="185"/>
    </row>
    <row r="2" spans="1:9" ht="21" x14ac:dyDescent="0.4">
      <c r="A2" s="32"/>
      <c r="C2" s="186" t="s">
        <v>9</v>
      </c>
      <c r="D2" s="186"/>
      <c r="E2" s="186"/>
      <c r="F2" s="186"/>
      <c r="G2" s="186"/>
      <c r="H2" s="186"/>
      <c r="I2" s="186"/>
    </row>
    <row r="3" spans="1:9" ht="15.6" x14ac:dyDescent="0.3">
      <c r="C3" s="12" t="s">
        <v>3</v>
      </c>
      <c r="D3" s="12" t="s">
        <v>11</v>
      </c>
      <c r="E3" s="12" t="s">
        <v>4</v>
      </c>
      <c r="F3" s="12" t="s">
        <v>5</v>
      </c>
      <c r="G3" s="12" t="s">
        <v>6</v>
      </c>
      <c r="H3" s="12" t="s">
        <v>26</v>
      </c>
      <c r="I3" s="12" t="s">
        <v>27</v>
      </c>
    </row>
    <row r="4" spans="1:9" ht="28.8" x14ac:dyDescent="0.3">
      <c r="C4" s="46" t="s">
        <v>63</v>
      </c>
      <c r="D4" s="47">
        <v>0</v>
      </c>
      <c r="E4" s="47">
        <v>524000</v>
      </c>
      <c r="F4" s="47">
        <v>524720</v>
      </c>
      <c r="G4" s="47">
        <v>525461</v>
      </c>
      <c r="H4" s="47">
        <v>526225.4</v>
      </c>
      <c r="I4" s="47">
        <v>527012.11439999996</v>
      </c>
    </row>
    <row r="5" spans="1:9" ht="28.8" x14ac:dyDescent="0.3">
      <c r="C5" s="46" t="s">
        <v>64</v>
      </c>
      <c r="D5" s="47">
        <v>0</v>
      </c>
      <c r="E5" s="47">
        <v>700000</v>
      </c>
      <c r="F5" s="47">
        <v>760000</v>
      </c>
      <c r="G5" s="47">
        <v>826000</v>
      </c>
      <c r="H5" s="47">
        <v>898600</v>
      </c>
      <c r="I5" s="47">
        <v>978460</v>
      </c>
    </row>
    <row r="6" spans="1:9" ht="43.2" x14ac:dyDescent="0.3">
      <c r="C6" s="46" t="s">
        <v>65</v>
      </c>
      <c r="D6" s="47">
        <v>0</v>
      </c>
      <c r="E6" s="47">
        <v>240000</v>
      </c>
      <c r="F6" s="47">
        <v>264000</v>
      </c>
      <c r="G6" s="47">
        <v>290400</v>
      </c>
      <c r="H6" s="47">
        <v>319440</v>
      </c>
      <c r="I6" s="47">
        <v>351384</v>
      </c>
    </row>
    <row r="7" spans="1:9" x14ac:dyDescent="0.3">
      <c r="C7" s="46" t="s">
        <v>39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</row>
    <row r="8" spans="1:9" x14ac:dyDescent="0.3">
      <c r="C8" s="46" t="s">
        <v>39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</row>
    <row r="9" spans="1:9" x14ac:dyDescent="0.3">
      <c r="C9" s="46" t="s">
        <v>39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</row>
    <row r="10" spans="1:9" x14ac:dyDescent="0.3">
      <c r="C10" s="41" t="s">
        <v>24</v>
      </c>
      <c r="D10" s="42">
        <f t="shared" ref="D10:I10" si="0">SUM(D4:D9)</f>
        <v>0</v>
      </c>
      <c r="E10" s="42">
        <f t="shared" si="0"/>
        <v>1464000</v>
      </c>
      <c r="F10" s="42">
        <f t="shared" si="0"/>
        <v>1548720</v>
      </c>
      <c r="G10" s="42">
        <f t="shared" si="0"/>
        <v>1641861</v>
      </c>
      <c r="H10" s="42">
        <f t="shared" si="0"/>
        <v>1744265.4</v>
      </c>
      <c r="I10" s="42">
        <f t="shared" si="0"/>
        <v>1856856.1143999998</v>
      </c>
    </row>
    <row r="12" spans="1:9" ht="15.6" x14ac:dyDescent="0.3">
      <c r="C12" s="12" t="s">
        <v>7</v>
      </c>
      <c r="D12" s="12" t="s">
        <v>11</v>
      </c>
      <c r="E12" s="12" t="s">
        <v>4</v>
      </c>
      <c r="F12" s="12" t="s">
        <v>5</v>
      </c>
      <c r="G12" s="12" t="s">
        <v>6</v>
      </c>
      <c r="H12" s="12" t="s">
        <v>26</v>
      </c>
      <c r="I12" s="12" t="s">
        <v>27</v>
      </c>
    </row>
    <row r="13" spans="1:9" ht="28.8" x14ac:dyDescent="0.3">
      <c r="C13" s="46" t="s">
        <v>66</v>
      </c>
      <c r="D13" s="47">
        <v>0</v>
      </c>
      <c r="E13" s="47">
        <v>800000</v>
      </c>
      <c r="F13" s="47">
        <v>820000</v>
      </c>
      <c r="G13" s="47">
        <v>842000</v>
      </c>
      <c r="H13" s="47">
        <v>862000</v>
      </c>
      <c r="I13" s="47">
        <v>880000</v>
      </c>
    </row>
    <row r="14" spans="1:9" ht="28.8" x14ac:dyDescent="0.3">
      <c r="C14" s="46" t="s">
        <v>67</v>
      </c>
      <c r="D14" s="47">
        <v>0</v>
      </c>
      <c r="E14" s="47">
        <v>250000</v>
      </c>
      <c r="F14" s="47">
        <v>275000</v>
      </c>
      <c r="G14" s="47">
        <v>302500</v>
      </c>
      <c r="H14" s="47">
        <v>332750</v>
      </c>
      <c r="I14" s="47">
        <v>366025</v>
      </c>
    </row>
    <row r="15" spans="1:9" ht="28.8" x14ac:dyDescent="0.3">
      <c r="C15" s="46" t="s">
        <v>141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x14ac:dyDescent="0.3">
      <c r="C16" s="46" t="s">
        <v>39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3:9" ht="17.25" customHeight="1" x14ac:dyDescent="0.3">
      <c r="C17" s="43" t="s">
        <v>68</v>
      </c>
      <c r="D17" s="43"/>
      <c r="E17" s="43"/>
      <c r="F17" s="43"/>
      <c r="G17" s="43"/>
      <c r="H17" s="43"/>
      <c r="I17" s="43"/>
    </row>
    <row r="18" spans="3:9" ht="28.8" x14ac:dyDescent="0.3">
      <c r="C18" s="45" t="s">
        <v>57</v>
      </c>
      <c r="D18" s="47">
        <v>0</v>
      </c>
      <c r="E18" s="47">
        <v>750000</v>
      </c>
      <c r="F18" s="47">
        <v>775000</v>
      </c>
      <c r="G18" s="47">
        <v>802500</v>
      </c>
      <c r="H18" s="47">
        <v>832750</v>
      </c>
      <c r="I18" s="47">
        <v>866025</v>
      </c>
    </row>
    <row r="19" spans="3:9" ht="17.25" customHeight="1" x14ac:dyDescent="0.3">
      <c r="C19" s="46" t="s">
        <v>39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3:9" ht="17.25" customHeight="1" x14ac:dyDescent="0.3">
      <c r="C20" s="43" t="s">
        <v>69</v>
      </c>
      <c r="D20" s="43"/>
      <c r="E20" s="43"/>
      <c r="F20" s="43"/>
      <c r="G20" s="43"/>
      <c r="H20" s="43"/>
      <c r="I20" s="43"/>
    </row>
    <row r="21" spans="3:9" ht="28.8" x14ac:dyDescent="0.3">
      <c r="C21" s="45" t="s">
        <v>58</v>
      </c>
      <c r="D21" s="47">
        <v>0</v>
      </c>
      <c r="E21" s="47">
        <v>512875</v>
      </c>
      <c r="F21" s="47">
        <v>658025</v>
      </c>
      <c r="G21" s="47">
        <v>707407.8125</v>
      </c>
      <c r="H21" s="47">
        <v>761333.84375</v>
      </c>
      <c r="I21" s="47">
        <v>842025</v>
      </c>
    </row>
    <row r="22" spans="3:9" ht="17.25" customHeight="1" x14ac:dyDescent="0.3">
      <c r="C22" s="46" t="s">
        <v>39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3:9" ht="17.25" customHeight="1" x14ac:dyDescent="0.3">
      <c r="C23" s="43" t="s">
        <v>104</v>
      </c>
      <c r="D23" s="43"/>
      <c r="E23" s="43"/>
      <c r="F23" s="43"/>
      <c r="G23" s="43"/>
      <c r="H23" s="43"/>
      <c r="I23" s="43"/>
    </row>
    <row r="24" spans="3:9" ht="28.8" x14ac:dyDescent="0.3">
      <c r="C24" s="45" t="s">
        <v>105</v>
      </c>
      <c r="D24" s="47">
        <v>0</v>
      </c>
      <c r="E24" s="47">
        <v>28932.894</v>
      </c>
      <c r="F24" s="47">
        <v>35569.30805</v>
      </c>
      <c r="G24" s="47">
        <v>37847.773452499998</v>
      </c>
      <c r="H24" s="47">
        <v>40240.162125125004</v>
      </c>
      <c r="I24" s="47">
        <v>45752.1702313813</v>
      </c>
    </row>
    <row r="25" spans="3:9" ht="17.25" customHeight="1" x14ac:dyDescent="0.3">
      <c r="C25" s="46" t="s">
        <v>39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3:9" ht="17.25" customHeight="1" x14ac:dyDescent="0.3">
      <c r="C26" s="43" t="s">
        <v>70</v>
      </c>
      <c r="D26" s="43"/>
      <c r="E26" s="43"/>
      <c r="F26" s="43"/>
      <c r="G26" s="43"/>
      <c r="H26" s="43"/>
      <c r="I26" s="43"/>
    </row>
    <row r="27" spans="3:9" ht="28.8" x14ac:dyDescent="0.3">
      <c r="C27" s="46" t="s">
        <v>117</v>
      </c>
      <c r="D27" s="47">
        <v>412045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3:9" x14ac:dyDescent="0.3">
      <c r="C28" s="46" t="s">
        <v>39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3:9" x14ac:dyDescent="0.3">
      <c r="C29" s="41" t="s">
        <v>17</v>
      </c>
      <c r="D29" s="42">
        <f t="shared" ref="D29:I29" si="1">SUM(D13:D28)</f>
        <v>412045</v>
      </c>
      <c r="E29" s="42">
        <f t="shared" si="1"/>
        <v>2341807.8939999999</v>
      </c>
      <c r="F29" s="42">
        <f t="shared" si="1"/>
        <v>2563594.3080500001</v>
      </c>
      <c r="G29" s="42">
        <f t="shared" si="1"/>
        <v>2692255.5859524999</v>
      </c>
      <c r="H29" s="42">
        <f t="shared" si="1"/>
        <v>2829074.0058751251</v>
      </c>
      <c r="I29" s="42">
        <f t="shared" si="1"/>
        <v>2999827.1702313814</v>
      </c>
    </row>
    <row r="31" spans="3:9" ht="15.6" x14ac:dyDescent="0.3">
      <c r="C31" s="7" t="s">
        <v>45</v>
      </c>
      <c r="D31" s="7" t="s">
        <v>11</v>
      </c>
      <c r="E31" s="7" t="s">
        <v>4</v>
      </c>
      <c r="F31" s="7" t="s">
        <v>5</v>
      </c>
      <c r="G31" s="7" t="s">
        <v>6</v>
      </c>
      <c r="H31" s="7" t="s">
        <v>26</v>
      </c>
      <c r="I31" s="7" t="s">
        <v>27</v>
      </c>
    </row>
    <row r="32" spans="3:9" ht="15.6" x14ac:dyDescent="0.3">
      <c r="C32" s="9" t="s">
        <v>8</v>
      </c>
      <c r="D32" s="4">
        <f t="shared" ref="D32:I32" si="2">D10</f>
        <v>0</v>
      </c>
      <c r="E32" s="4">
        <f t="shared" si="2"/>
        <v>1464000</v>
      </c>
      <c r="F32" s="4">
        <f t="shared" si="2"/>
        <v>1548720</v>
      </c>
      <c r="G32" s="4">
        <f t="shared" si="2"/>
        <v>1641861</v>
      </c>
      <c r="H32" s="4">
        <f t="shared" si="2"/>
        <v>1744265.4</v>
      </c>
      <c r="I32" s="4">
        <f t="shared" si="2"/>
        <v>1856856.1143999998</v>
      </c>
    </row>
    <row r="33" spans="3:9" ht="15.6" x14ac:dyDescent="0.3">
      <c r="C33" s="9" t="s">
        <v>7</v>
      </c>
      <c r="D33" s="4">
        <f t="shared" ref="D33:I33" si="3">D29</f>
        <v>412045</v>
      </c>
      <c r="E33" s="4">
        <f t="shared" si="3"/>
        <v>2341807.8939999999</v>
      </c>
      <c r="F33" s="4">
        <f t="shared" si="3"/>
        <v>2563594.3080500001</v>
      </c>
      <c r="G33" s="4">
        <f t="shared" si="3"/>
        <v>2692255.5859524999</v>
      </c>
      <c r="H33" s="4">
        <f t="shared" si="3"/>
        <v>2829074.0058751251</v>
      </c>
      <c r="I33" s="4">
        <f t="shared" si="3"/>
        <v>2999827.1702313814</v>
      </c>
    </row>
    <row r="34" spans="3:9" ht="15.6" x14ac:dyDescent="0.3">
      <c r="C34" s="27" t="s">
        <v>9</v>
      </c>
      <c r="D34" s="28">
        <f t="shared" ref="D34:I34" si="4">SUM(D32:D33)</f>
        <v>412045</v>
      </c>
      <c r="E34" s="28">
        <f t="shared" si="4"/>
        <v>3805807.8939999999</v>
      </c>
      <c r="F34" s="28">
        <f t="shared" si="4"/>
        <v>4112314.3080500001</v>
      </c>
      <c r="G34" s="28">
        <f t="shared" si="4"/>
        <v>4334116.5859524999</v>
      </c>
      <c r="H34" s="28">
        <f t="shared" si="4"/>
        <v>4573339.405875125</v>
      </c>
      <c r="I34" s="28">
        <f t="shared" si="4"/>
        <v>4856683.2846313808</v>
      </c>
    </row>
  </sheetData>
  <mergeCells count="2">
    <mergeCell ref="C1:I1"/>
    <mergeCell ref="C2:I2"/>
  </mergeCells>
  <hyperlinks>
    <hyperlink ref="A1" location="ÍNDICE!A1" display="INDICE"/>
  </hyperlink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P37"/>
  <sheetViews>
    <sheetView showGridLines="0" tabSelected="1" zoomScale="90" zoomScaleNormal="90" workbookViewId="0">
      <selection activeCell="E39" sqref="E39"/>
    </sheetView>
  </sheetViews>
  <sheetFormatPr baseColWidth="10" defaultRowHeight="14.4" x14ac:dyDescent="0.3"/>
  <cols>
    <col min="1" max="1" width="8.109375" customWidth="1"/>
    <col min="2" max="2" width="78.33203125" customWidth="1"/>
    <col min="3" max="3" width="15.109375" style="11" customWidth="1"/>
    <col min="4" max="4" width="2" customWidth="1"/>
    <col min="5" max="5" width="18" style="11" customWidth="1"/>
    <col min="6" max="6" width="15.88671875" customWidth="1"/>
    <col min="7" max="7" width="20.88671875" style="23" bestFit="1" customWidth="1"/>
    <col min="8" max="8" width="2" customWidth="1"/>
    <col min="9" max="9" width="17.88671875" bestFit="1" customWidth="1"/>
    <col min="10" max="10" width="16.33203125" bestFit="1" customWidth="1"/>
    <col min="11" max="12" width="14.88671875" bestFit="1" customWidth="1"/>
    <col min="13" max="13" width="16" bestFit="1" customWidth="1"/>
    <col min="14" max="16" width="14.88671875" bestFit="1" customWidth="1"/>
    <col min="17" max="17" width="16" bestFit="1" customWidth="1"/>
    <col min="18" max="20" width="14.88671875" bestFit="1" customWidth="1"/>
    <col min="21" max="21" width="17.88671875" bestFit="1" customWidth="1"/>
    <col min="22" max="22" width="2" customWidth="1"/>
    <col min="23" max="23" width="18" style="11" customWidth="1"/>
    <col min="24" max="24" width="15.88671875" customWidth="1"/>
    <col min="25" max="25" width="20.88671875" style="23" bestFit="1" customWidth="1"/>
    <col min="26" max="27" width="2" customWidth="1"/>
    <col min="28" max="28" width="18" style="11" customWidth="1"/>
    <col min="29" max="29" width="15.88671875" customWidth="1"/>
    <col min="30" max="30" width="20.88671875" style="23" bestFit="1" customWidth="1"/>
    <col min="31" max="31" width="2" customWidth="1"/>
    <col min="32" max="32" width="18" style="11" customWidth="1"/>
    <col min="33" max="33" width="15.88671875" customWidth="1"/>
    <col min="34" max="34" width="20.88671875" style="23" bestFit="1" customWidth="1"/>
    <col min="35" max="35" width="2" customWidth="1"/>
    <col min="36" max="36" width="18" style="11" customWidth="1"/>
    <col min="37" max="37" width="15.88671875" customWidth="1"/>
    <col min="38" max="38" width="20.88671875" style="23" bestFit="1" customWidth="1"/>
    <col min="39" max="39" width="2" customWidth="1"/>
    <col min="40" max="40" width="18" style="11" customWidth="1"/>
    <col min="41" max="41" width="15.88671875" customWidth="1"/>
    <col min="42" max="42" width="20.88671875" style="23" bestFit="1" customWidth="1"/>
    <col min="43" max="43" width="2" customWidth="1"/>
  </cols>
  <sheetData>
    <row r="1" spans="1:42" ht="39" customHeight="1" x14ac:dyDescent="0.3">
      <c r="A1" s="33" t="s">
        <v>56</v>
      </c>
      <c r="B1" s="33"/>
      <c r="C1"/>
      <c r="E1"/>
      <c r="G1"/>
      <c r="I1" s="14"/>
      <c r="W1"/>
      <c r="Y1"/>
      <c r="AB1" s="66"/>
      <c r="AC1" s="64"/>
      <c r="AD1" s="65"/>
      <c r="AF1" s="66"/>
      <c r="AG1" s="64"/>
      <c r="AH1" s="65"/>
      <c r="AJ1" s="66"/>
      <c r="AK1" s="64"/>
      <c r="AL1" s="65"/>
      <c r="AN1" s="66"/>
      <c r="AO1" s="64"/>
      <c r="AP1" s="65"/>
    </row>
    <row r="2" spans="1:42" ht="21" customHeight="1" x14ac:dyDescent="0.45">
      <c r="A2" s="32"/>
      <c r="B2" s="101" t="s">
        <v>102</v>
      </c>
      <c r="C2" s="61"/>
      <c r="E2" s="191"/>
      <c r="F2" s="191"/>
      <c r="G2" s="191"/>
      <c r="I2" s="187" t="s">
        <v>107</v>
      </c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W2" s="198" t="s">
        <v>4</v>
      </c>
      <c r="X2" s="198"/>
      <c r="Y2" s="198"/>
      <c r="AB2" s="198" t="s">
        <v>5</v>
      </c>
      <c r="AC2" s="198"/>
      <c r="AD2" s="198"/>
      <c r="AF2" s="198" t="s">
        <v>6</v>
      </c>
      <c r="AG2" s="198"/>
      <c r="AH2" s="198"/>
      <c r="AJ2" s="198" t="s">
        <v>26</v>
      </c>
      <c r="AK2" s="198"/>
      <c r="AL2" s="198"/>
      <c r="AN2" s="198" t="s">
        <v>27</v>
      </c>
      <c r="AO2" s="198"/>
      <c r="AP2" s="198"/>
    </row>
    <row r="3" spans="1:42" ht="9.75" customHeight="1" x14ac:dyDescent="0.3">
      <c r="B3" s="102"/>
      <c r="AB3"/>
      <c r="AD3"/>
      <c r="AF3"/>
      <c r="AH3"/>
      <c r="AJ3"/>
      <c r="AL3"/>
      <c r="AN3"/>
      <c r="AP3"/>
    </row>
    <row r="4" spans="1:42" s="5" customFormat="1" ht="95.4" x14ac:dyDescent="0.3">
      <c r="B4" s="12" t="s">
        <v>52</v>
      </c>
      <c r="C4" s="24" t="s">
        <v>94</v>
      </c>
      <c r="E4" s="24" t="s">
        <v>110</v>
      </c>
      <c r="F4" s="24" t="s">
        <v>109</v>
      </c>
      <c r="G4" s="30" t="s">
        <v>108</v>
      </c>
      <c r="I4" s="109" t="s">
        <v>11</v>
      </c>
      <c r="J4" s="110" t="s">
        <v>46</v>
      </c>
      <c r="K4" s="110" t="s">
        <v>46</v>
      </c>
      <c r="L4" s="110" t="s">
        <v>46</v>
      </c>
      <c r="M4" s="110" t="s">
        <v>46</v>
      </c>
      <c r="N4" s="110" t="s">
        <v>46</v>
      </c>
      <c r="O4" s="110" t="s">
        <v>46</v>
      </c>
      <c r="P4" s="110" t="s">
        <v>46</v>
      </c>
      <c r="Q4" s="110" t="s">
        <v>46</v>
      </c>
      <c r="R4" s="110" t="s">
        <v>46</v>
      </c>
      <c r="S4" s="110" t="s">
        <v>46</v>
      </c>
      <c r="T4" s="110" t="s">
        <v>46</v>
      </c>
      <c r="U4" s="110" t="s">
        <v>46</v>
      </c>
      <c r="W4" s="24" t="s">
        <v>96</v>
      </c>
      <c r="X4" s="24" t="s">
        <v>80</v>
      </c>
      <c r="Y4" s="30" t="s">
        <v>47</v>
      </c>
      <c r="AB4" s="24" t="s">
        <v>97</v>
      </c>
      <c r="AC4" s="24" t="s">
        <v>81</v>
      </c>
      <c r="AD4" s="30" t="s">
        <v>48</v>
      </c>
      <c r="AF4" s="24" t="s">
        <v>98</v>
      </c>
      <c r="AG4" s="24" t="s">
        <v>82</v>
      </c>
      <c r="AH4" s="30" t="s">
        <v>49</v>
      </c>
      <c r="AJ4" s="24" t="s">
        <v>99</v>
      </c>
      <c r="AK4" s="24" t="s">
        <v>83</v>
      </c>
      <c r="AL4" s="30" t="s">
        <v>51</v>
      </c>
      <c r="AN4" s="24" t="s">
        <v>100</v>
      </c>
      <c r="AO4" s="24" t="s">
        <v>84</v>
      </c>
      <c r="AP4" s="30" t="s">
        <v>50</v>
      </c>
    </row>
    <row r="5" spans="1:42" s="5" customFormat="1" x14ac:dyDescent="0.3">
      <c r="B5" s="16" t="s">
        <v>2</v>
      </c>
      <c r="C5" s="31"/>
      <c r="E5" s="192"/>
      <c r="F5" s="192"/>
      <c r="G5" s="193"/>
      <c r="I5" s="8" t="s">
        <v>85</v>
      </c>
      <c r="J5" s="161">
        <v>1</v>
      </c>
      <c r="K5" s="161">
        <v>2</v>
      </c>
      <c r="L5" s="161">
        <v>3</v>
      </c>
      <c r="M5" s="161">
        <v>4</v>
      </c>
      <c r="N5" s="161">
        <v>5</v>
      </c>
      <c r="O5" s="161">
        <v>6</v>
      </c>
      <c r="P5" s="161">
        <v>7</v>
      </c>
      <c r="Q5" s="161">
        <v>8</v>
      </c>
      <c r="R5" s="161">
        <v>9</v>
      </c>
      <c r="S5" s="161">
        <v>10</v>
      </c>
      <c r="T5" s="161">
        <v>11</v>
      </c>
      <c r="U5" s="161">
        <v>12</v>
      </c>
      <c r="W5" s="188"/>
      <c r="X5" s="189"/>
      <c r="Y5" s="190"/>
      <c r="AB5" s="188"/>
      <c r="AC5" s="189"/>
      <c r="AD5" s="190"/>
      <c r="AF5" s="188"/>
      <c r="AG5" s="189"/>
      <c r="AH5" s="190"/>
      <c r="AJ5" s="188"/>
      <c r="AK5" s="189"/>
      <c r="AL5" s="190"/>
      <c r="AN5" s="188"/>
      <c r="AO5" s="189"/>
      <c r="AP5" s="190"/>
    </row>
    <row r="6" spans="1:42" ht="28.8" x14ac:dyDescent="0.3">
      <c r="B6" s="17" t="s">
        <v>88</v>
      </c>
      <c r="C6" s="157" t="s">
        <v>139</v>
      </c>
      <c r="E6" s="62">
        <v>450</v>
      </c>
      <c r="F6" s="44">
        <v>1500</v>
      </c>
      <c r="G6" s="158">
        <f>F6*E6</f>
        <v>675000</v>
      </c>
      <c r="I6" s="10">
        <f>SUM(J6:U6)</f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W6" s="62">
        <v>500</v>
      </c>
      <c r="X6" s="44">
        <v>1600</v>
      </c>
      <c r="Y6" s="29">
        <f>X6*W6</f>
        <v>800000</v>
      </c>
      <c r="AB6" s="62">
        <v>550</v>
      </c>
      <c r="AC6" s="44">
        <v>1650</v>
      </c>
      <c r="AD6" s="29">
        <f>AC6*AB6</f>
        <v>907500</v>
      </c>
      <c r="AF6" s="62">
        <v>600</v>
      </c>
      <c r="AG6" s="44">
        <v>1750</v>
      </c>
      <c r="AH6" s="29">
        <f>AG6*AF6</f>
        <v>1050000</v>
      </c>
      <c r="AJ6" s="62">
        <v>690</v>
      </c>
      <c r="AK6" s="44">
        <v>1850</v>
      </c>
      <c r="AL6" s="29">
        <f>AK6*AJ6</f>
        <v>1276500</v>
      </c>
      <c r="AN6" s="62">
        <v>790</v>
      </c>
      <c r="AO6" s="44">
        <v>1950</v>
      </c>
      <c r="AP6" s="29">
        <f>AO6*AN6</f>
        <v>1540500</v>
      </c>
    </row>
    <row r="7" spans="1:42" x14ac:dyDescent="0.3">
      <c r="B7" s="17" t="s">
        <v>39</v>
      </c>
      <c r="C7" s="62"/>
      <c r="E7" s="62"/>
      <c r="F7" s="44">
        <v>0</v>
      </c>
      <c r="G7" s="158">
        <f>F7*E7</f>
        <v>0</v>
      </c>
      <c r="I7" s="10">
        <f>SUM(J7:U7)</f>
        <v>0</v>
      </c>
      <c r="J7" s="60">
        <v>0</v>
      </c>
      <c r="K7" s="60">
        <v>0</v>
      </c>
      <c r="L7" s="60">
        <v>0</v>
      </c>
      <c r="M7" s="60">
        <v>0</v>
      </c>
      <c r="N7" s="60"/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W7" s="62"/>
      <c r="X7" s="44">
        <v>0</v>
      </c>
      <c r="Y7" s="29">
        <f>X7*W7</f>
        <v>0</v>
      </c>
      <c r="AB7" s="62"/>
      <c r="AC7" s="44">
        <v>0</v>
      </c>
      <c r="AD7" s="29">
        <f>AC7*AB7</f>
        <v>0</v>
      </c>
      <c r="AF7" s="62"/>
      <c r="AG7" s="44">
        <v>0</v>
      </c>
      <c r="AH7" s="29">
        <f>AG7*AF7</f>
        <v>0</v>
      </c>
      <c r="AJ7" s="62"/>
      <c r="AK7" s="44">
        <v>0</v>
      </c>
      <c r="AL7" s="29">
        <f>AK7*AJ7</f>
        <v>0</v>
      </c>
      <c r="AN7" s="62"/>
      <c r="AO7" s="44">
        <v>0</v>
      </c>
      <c r="AP7" s="29">
        <f>AO7*AN7</f>
        <v>0</v>
      </c>
    </row>
    <row r="8" spans="1:42" x14ac:dyDescent="0.3">
      <c r="B8" s="17" t="s">
        <v>39</v>
      </c>
      <c r="C8" s="62"/>
      <c r="E8" s="62"/>
      <c r="F8" s="44">
        <v>0</v>
      </c>
      <c r="G8" s="158">
        <f>F8*E8</f>
        <v>0</v>
      </c>
      <c r="I8" s="10">
        <f>SUM(J8:U8)</f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W8" s="62"/>
      <c r="X8" s="44">
        <v>0</v>
      </c>
      <c r="Y8" s="29">
        <f>X8*W8</f>
        <v>0</v>
      </c>
      <c r="AB8" s="62"/>
      <c r="AC8" s="44">
        <v>0</v>
      </c>
      <c r="AD8" s="29">
        <f>AC8*AB8</f>
        <v>0</v>
      </c>
      <c r="AF8" s="62"/>
      <c r="AG8" s="44">
        <v>0</v>
      </c>
      <c r="AH8" s="29">
        <f>AG8*AF8</f>
        <v>0</v>
      </c>
      <c r="AJ8" s="62"/>
      <c r="AK8" s="44">
        <v>0</v>
      </c>
      <c r="AL8" s="29">
        <f>AK8*AJ8</f>
        <v>0</v>
      </c>
      <c r="AN8" s="62"/>
      <c r="AO8" s="44">
        <v>0</v>
      </c>
      <c r="AP8" s="29">
        <f>AO8*AN8</f>
        <v>0</v>
      </c>
    </row>
    <row r="9" spans="1:42" x14ac:dyDescent="0.3">
      <c r="B9" s="17" t="s">
        <v>39</v>
      </c>
      <c r="C9" s="62"/>
      <c r="E9" s="62"/>
      <c r="F9" s="44">
        <v>0</v>
      </c>
      <c r="G9" s="158">
        <f>F9*E9</f>
        <v>0</v>
      </c>
      <c r="I9" s="10">
        <f>SUM(J9:U9)</f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W9" s="62"/>
      <c r="X9" s="44">
        <v>0</v>
      </c>
      <c r="Y9" s="29">
        <f>X9*W9</f>
        <v>0</v>
      </c>
      <c r="AB9" s="62"/>
      <c r="AC9" s="44">
        <v>0</v>
      </c>
      <c r="AD9" s="29">
        <f>AC9*AB9</f>
        <v>0</v>
      </c>
      <c r="AF9" s="62"/>
      <c r="AG9" s="44">
        <v>0</v>
      </c>
      <c r="AH9" s="29">
        <f>AG9*AF9</f>
        <v>0</v>
      </c>
      <c r="AJ9" s="62"/>
      <c r="AK9" s="44">
        <v>0</v>
      </c>
      <c r="AL9" s="29">
        <f>AK9*AJ9</f>
        <v>0</v>
      </c>
      <c r="AN9" s="62"/>
      <c r="AO9" s="44">
        <v>0</v>
      </c>
      <c r="AP9" s="29">
        <f>AO9*AN9</f>
        <v>0</v>
      </c>
    </row>
    <row r="10" spans="1:42" x14ac:dyDescent="0.3">
      <c r="B10" s="105" t="s">
        <v>0</v>
      </c>
      <c r="C10" s="106"/>
      <c r="E10" s="107">
        <f>SUM(E6:E9)</f>
        <v>450</v>
      </c>
      <c r="F10" s="108">
        <f>SUM(F6:F9)</f>
        <v>1500</v>
      </c>
      <c r="G10" s="159"/>
      <c r="I10" s="108">
        <f>SUM(I6:I9)</f>
        <v>0</v>
      </c>
      <c r="J10" s="108">
        <f t="shared" ref="J10:U10" si="0">SUM(J6:J9)</f>
        <v>0</v>
      </c>
      <c r="K10" s="108">
        <f t="shared" si="0"/>
        <v>0</v>
      </c>
      <c r="L10" s="108">
        <f t="shared" si="0"/>
        <v>0</v>
      </c>
      <c r="M10" s="108">
        <f t="shared" si="0"/>
        <v>0</v>
      </c>
      <c r="N10" s="108">
        <f t="shared" si="0"/>
        <v>0</v>
      </c>
      <c r="O10" s="108">
        <f t="shared" si="0"/>
        <v>0</v>
      </c>
      <c r="P10" s="108">
        <f t="shared" si="0"/>
        <v>0</v>
      </c>
      <c r="Q10" s="108">
        <f t="shared" si="0"/>
        <v>0</v>
      </c>
      <c r="R10" s="108">
        <f t="shared" si="0"/>
        <v>0</v>
      </c>
      <c r="S10" s="108">
        <f t="shared" si="0"/>
        <v>0</v>
      </c>
      <c r="T10" s="108">
        <f t="shared" si="0"/>
        <v>0</v>
      </c>
      <c r="U10" s="108">
        <f t="shared" si="0"/>
        <v>0</v>
      </c>
      <c r="W10" s="107">
        <f>SUM(W6:W9)</f>
        <v>500</v>
      </c>
      <c r="X10" s="108">
        <f>SUM(X6:X9)</f>
        <v>1600</v>
      </c>
      <c r="Y10" s="108">
        <f>SUM(Y6:Y9)</f>
        <v>800000</v>
      </c>
      <c r="AB10" s="107">
        <f>SUM(AB6:AB9)</f>
        <v>550</v>
      </c>
      <c r="AC10" s="108">
        <f>SUM(AC6:AC9)</f>
        <v>1650</v>
      </c>
      <c r="AD10" s="108">
        <f>SUM(AD6:AD9)</f>
        <v>907500</v>
      </c>
      <c r="AF10" s="107">
        <f>SUM(AF6:AF9)</f>
        <v>600</v>
      </c>
      <c r="AG10" s="108">
        <f>SUM(AG6:AG9)</f>
        <v>1750</v>
      </c>
      <c r="AH10" s="108">
        <f>SUM(AH6:AH9)</f>
        <v>1050000</v>
      </c>
      <c r="AJ10" s="107">
        <f>SUM(AJ6:AJ9)</f>
        <v>690</v>
      </c>
      <c r="AK10" s="108">
        <f>SUM(AK6:AK9)</f>
        <v>1850</v>
      </c>
      <c r="AL10" s="108">
        <f>SUM(AL6:AL9)</f>
        <v>1276500</v>
      </c>
      <c r="AN10" s="107">
        <f>SUM(AN6:AN9)</f>
        <v>790</v>
      </c>
      <c r="AO10" s="108">
        <f>SUM(AO6:AO9)</f>
        <v>1950</v>
      </c>
      <c r="AP10" s="108">
        <f>SUM(AP6:AP9)</f>
        <v>1540500</v>
      </c>
    </row>
    <row r="12" spans="1:42" s="5" customFormat="1" ht="95.4" x14ac:dyDescent="0.3">
      <c r="B12" s="12" t="s">
        <v>53</v>
      </c>
      <c r="C12" s="24" t="s">
        <v>94</v>
      </c>
      <c r="E12" s="24" t="s">
        <v>110</v>
      </c>
      <c r="F12" s="24" t="s">
        <v>109</v>
      </c>
      <c r="G12" s="30" t="s">
        <v>108</v>
      </c>
      <c r="I12" s="109" t="s">
        <v>11</v>
      </c>
      <c r="J12" s="110" t="s">
        <v>46</v>
      </c>
      <c r="K12" s="110" t="s">
        <v>46</v>
      </c>
      <c r="L12" s="110" t="s">
        <v>46</v>
      </c>
      <c r="M12" s="110" t="s">
        <v>46</v>
      </c>
      <c r="N12" s="110" t="s">
        <v>46</v>
      </c>
      <c r="O12" s="110" t="s">
        <v>46</v>
      </c>
      <c r="P12" s="110" t="s">
        <v>46</v>
      </c>
      <c r="Q12" s="110" t="s">
        <v>46</v>
      </c>
      <c r="R12" s="110" t="s">
        <v>46</v>
      </c>
      <c r="S12" s="110" t="s">
        <v>46</v>
      </c>
      <c r="T12" s="110" t="s">
        <v>46</v>
      </c>
      <c r="U12" s="110" t="s">
        <v>46</v>
      </c>
      <c r="W12" s="24" t="s">
        <v>96</v>
      </c>
      <c r="X12" s="24" t="s">
        <v>80</v>
      </c>
      <c r="Y12" s="30" t="s">
        <v>47</v>
      </c>
      <c r="AB12" s="24" t="s">
        <v>97</v>
      </c>
      <c r="AC12" s="24" t="s">
        <v>81</v>
      </c>
      <c r="AD12" s="30" t="s">
        <v>48</v>
      </c>
      <c r="AF12" s="24" t="s">
        <v>98</v>
      </c>
      <c r="AG12" s="24" t="s">
        <v>82</v>
      </c>
      <c r="AH12" s="30" t="s">
        <v>49</v>
      </c>
      <c r="AJ12" s="24" t="s">
        <v>99</v>
      </c>
      <c r="AK12" s="24" t="s">
        <v>83</v>
      </c>
      <c r="AL12" s="30" t="s">
        <v>51</v>
      </c>
      <c r="AN12" s="24" t="s">
        <v>100</v>
      </c>
      <c r="AO12" s="24" t="s">
        <v>84</v>
      </c>
      <c r="AP12" s="30" t="s">
        <v>50</v>
      </c>
    </row>
    <row r="13" spans="1:42" s="5" customFormat="1" x14ac:dyDescent="0.3">
      <c r="B13" s="16" t="s">
        <v>2</v>
      </c>
      <c r="C13" s="63"/>
      <c r="E13" s="192"/>
      <c r="F13" s="192"/>
      <c r="G13" s="193"/>
      <c r="I13" s="8" t="s">
        <v>85</v>
      </c>
      <c r="J13" s="161">
        <v>1</v>
      </c>
      <c r="K13" s="161">
        <v>2</v>
      </c>
      <c r="L13" s="161">
        <v>3</v>
      </c>
      <c r="M13" s="161">
        <v>4</v>
      </c>
      <c r="N13" s="161">
        <v>5</v>
      </c>
      <c r="O13" s="161">
        <v>6</v>
      </c>
      <c r="P13" s="161">
        <v>7</v>
      </c>
      <c r="Q13" s="161">
        <v>8</v>
      </c>
      <c r="R13" s="161">
        <v>9</v>
      </c>
      <c r="S13" s="161">
        <v>10</v>
      </c>
      <c r="T13" s="161">
        <v>11</v>
      </c>
      <c r="U13" s="161">
        <v>12</v>
      </c>
      <c r="W13" s="188"/>
      <c r="X13" s="189"/>
      <c r="Y13" s="190"/>
      <c r="AB13" s="188"/>
      <c r="AC13" s="189"/>
      <c r="AD13" s="190"/>
      <c r="AF13" s="188"/>
      <c r="AG13" s="189"/>
      <c r="AH13" s="190"/>
      <c r="AJ13" s="188"/>
      <c r="AK13" s="189"/>
      <c r="AL13" s="190"/>
      <c r="AN13" s="188"/>
      <c r="AO13" s="189"/>
      <c r="AP13" s="190"/>
    </row>
    <row r="14" spans="1:42" ht="28.8" x14ac:dyDescent="0.3">
      <c r="B14" s="17" t="s">
        <v>89</v>
      </c>
      <c r="C14" s="157" t="s">
        <v>139</v>
      </c>
      <c r="E14" s="62">
        <v>0</v>
      </c>
      <c r="F14" s="44">
        <v>0</v>
      </c>
      <c r="G14" s="158">
        <f>F14*E14</f>
        <v>0</v>
      </c>
      <c r="I14" s="10">
        <f>SUM(J14:U14)</f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W14" s="62">
        <v>350</v>
      </c>
      <c r="X14" s="44">
        <v>1500</v>
      </c>
      <c r="Y14" s="29">
        <f>X14*W14</f>
        <v>525000</v>
      </c>
      <c r="AB14" s="62">
        <v>400</v>
      </c>
      <c r="AC14" s="44">
        <v>1600</v>
      </c>
      <c r="AD14" s="29">
        <f>AC14*AB14</f>
        <v>640000</v>
      </c>
      <c r="AF14" s="62">
        <v>450</v>
      </c>
      <c r="AG14" s="44">
        <v>1700</v>
      </c>
      <c r="AH14" s="29">
        <f>AG14*AF14</f>
        <v>765000</v>
      </c>
      <c r="AJ14" s="62">
        <v>550</v>
      </c>
      <c r="AK14" s="44">
        <v>1750</v>
      </c>
      <c r="AL14" s="29">
        <f>AK14*AJ14</f>
        <v>962500</v>
      </c>
      <c r="AN14" s="62">
        <v>650</v>
      </c>
      <c r="AO14" s="44">
        <v>1850</v>
      </c>
      <c r="AP14" s="29">
        <f>AO14*AN14</f>
        <v>1202500</v>
      </c>
    </row>
    <row r="15" spans="1:42" x14ac:dyDescent="0.3">
      <c r="B15" s="17" t="s">
        <v>39</v>
      </c>
      <c r="C15" s="62"/>
      <c r="E15" s="62"/>
      <c r="F15" s="44">
        <v>0</v>
      </c>
      <c r="G15" s="158">
        <f>F15*E15</f>
        <v>0</v>
      </c>
      <c r="I15" s="10">
        <f>SUM(J15:U15)</f>
        <v>0</v>
      </c>
      <c r="J15" s="60">
        <v>0</v>
      </c>
      <c r="K15" s="60">
        <v>0</v>
      </c>
      <c r="L15" s="60">
        <v>0</v>
      </c>
      <c r="M15" s="60">
        <v>0</v>
      </c>
      <c r="N15" s="60"/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W15" s="62"/>
      <c r="X15" s="44">
        <v>0</v>
      </c>
      <c r="Y15" s="29">
        <f>X15*W15</f>
        <v>0</v>
      </c>
      <c r="AB15" s="62"/>
      <c r="AC15" s="44">
        <v>0</v>
      </c>
      <c r="AD15" s="29">
        <f>AC15*AB15</f>
        <v>0</v>
      </c>
      <c r="AF15" s="62"/>
      <c r="AG15" s="44">
        <v>0</v>
      </c>
      <c r="AH15" s="29">
        <f>AG15*AF15</f>
        <v>0</v>
      </c>
      <c r="AJ15" s="62"/>
      <c r="AK15" s="44">
        <v>0</v>
      </c>
      <c r="AL15" s="29">
        <f>AK15*AJ15</f>
        <v>0</v>
      </c>
      <c r="AN15" s="62"/>
      <c r="AO15" s="44">
        <v>0</v>
      </c>
      <c r="AP15" s="29">
        <f>AO15*AN15</f>
        <v>0</v>
      </c>
    </row>
    <row r="16" spans="1:42" x14ac:dyDescent="0.3">
      <c r="B16" s="17" t="s">
        <v>39</v>
      </c>
      <c r="C16" s="62"/>
      <c r="E16" s="62"/>
      <c r="F16" s="44">
        <v>0</v>
      </c>
      <c r="G16" s="158">
        <f>F16*E16</f>
        <v>0</v>
      </c>
      <c r="I16" s="10">
        <f>SUM(J16:U16)</f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W16" s="62"/>
      <c r="X16" s="44">
        <v>0</v>
      </c>
      <c r="Y16" s="29">
        <f>X16*W16</f>
        <v>0</v>
      </c>
      <c r="AB16" s="62"/>
      <c r="AC16" s="44">
        <v>0</v>
      </c>
      <c r="AD16" s="29">
        <f>AC16*AB16</f>
        <v>0</v>
      </c>
      <c r="AF16" s="62"/>
      <c r="AG16" s="44">
        <v>0</v>
      </c>
      <c r="AH16" s="29">
        <f>AG16*AF16</f>
        <v>0</v>
      </c>
      <c r="AJ16" s="62"/>
      <c r="AK16" s="44">
        <v>0</v>
      </c>
      <c r="AL16" s="29">
        <f>AK16*AJ16</f>
        <v>0</v>
      </c>
      <c r="AN16" s="62"/>
      <c r="AO16" s="44">
        <v>0</v>
      </c>
      <c r="AP16" s="29">
        <f>AO16*AN16</f>
        <v>0</v>
      </c>
    </row>
    <row r="17" spans="2:42" x14ac:dyDescent="0.3">
      <c r="B17" s="17" t="s">
        <v>39</v>
      </c>
      <c r="C17" s="62"/>
      <c r="E17" s="62"/>
      <c r="F17" s="44">
        <v>0</v>
      </c>
      <c r="G17" s="158">
        <f>F17*E17</f>
        <v>0</v>
      </c>
      <c r="I17" s="10">
        <f>SUM(J17:U17)</f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W17" s="62"/>
      <c r="X17" s="44">
        <v>0</v>
      </c>
      <c r="Y17" s="29">
        <f>X17*W17</f>
        <v>0</v>
      </c>
      <c r="AB17" s="62"/>
      <c r="AC17" s="44">
        <v>0</v>
      </c>
      <c r="AD17" s="29">
        <f>AC17*AB17</f>
        <v>0</v>
      </c>
      <c r="AF17" s="62"/>
      <c r="AG17" s="44">
        <v>0</v>
      </c>
      <c r="AH17" s="29">
        <f>AG17*AF17</f>
        <v>0</v>
      </c>
      <c r="AJ17" s="62"/>
      <c r="AK17" s="44">
        <v>0</v>
      </c>
      <c r="AL17" s="29">
        <f>AK17*AJ17</f>
        <v>0</v>
      </c>
      <c r="AN17" s="62"/>
      <c r="AO17" s="44">
        <v>0</v>
      </c>
      <c r="AP17" s="29">
        <f>AO17*AN17</f>
        <v>0</v>
      </c>
    </row>
    <row r="18" spans="2:42" x14ac:dyDescent="0.3">
      <c r="B18" s="105" t="s">
        <v>0</v>
      </c>
      <c r="C18" s="106"/>
      <c r="E18" s="107">
        <f>SUM(E14:E17)</f>
        <v>0</v>
      </c>
      <c r="F18" s="108">
        <f>SUM(F14:F17)</f>
        <v>0</v>
      </c>
      <c r="G18" s="160"/>
      <c r="I18" s="108">
        <f>SUM(I14:I17)</f>
        <v>0</v>
      </c>
      <c r="J18" s="108">
        <f t="shared" ref="J18:U18" si="1">SUM(J14:J17)</f>
        <v>0</v>
      </c>
      <c r="K18" s="108">
        <f t="shared" si="1"/>
        <v>0</v>
      </c>
      <c r="L18" s="108">
        <f t="shared" si="1"/>
        <v>0</v>
      </c>
      <c r="M18" s="108">
        <f t="shared" si="1"/>
        <v>0</v>
      </c>
      <c r="N18" s="108">
        <f t="shared" si="1"/>
        <v>0</v>
      </c>
      <c r="O18" s="108">
        <f t="shared" si="1"/>
        <v>0</v>
      </c>
      <c r="P18" s="108">
        <f t="shared" si="1"/>
        <v>0</v>
      </c>
      <c r="Q18" s="108">
        <f t="shared" si="1"/>
        <v>0</v>
      </c>
      <c r="R18" s="108">
        <f t="shared" si="1"/>
        <v>0</v>
      </c>
      <c r="S18" s="108">
        <f t="shared" si="1"/>
        <v>0</v>
      </c>
      <c r="T18" s="108">
        <f t="shared" si="1"/>
        <v>0</v>
      </c>
      <c r="U18" s="108">
        <f t="shared" si="1"/>
        <v>0</v>
      </c>
      <c r="W18" s="107">
        <f>SUM(W14:W17)</f>
        <v>350</v>
      </c>
      <c r="X18" s="108">
        <f>SUM(X14:X17)</f>
        <v>1500</v>
      </c>
      <c r="Y18" s="108">
        <f>SUM(Y14:Y17)</f>
        <v>525000</v>
      </c>
      <c r="AB18" s="107">
        <f>SUM(AB14:AB17)</f>
        <v>400</v>
      </c>
      <c r="AC18" s="108">
        <f>SUM(AC14:AC17)</f>
        <v>1600</v>
      </c>
      <c r="AD18" s="108">
        <f>SUM(AD14:AD17)</f>
        <v>640000</v>
      </c>
      <c r="AF18" s="107">
        <f>SUM(AF14:AF17)</f>
        <v>450</v>
      </c>
      <c r="AG18" s="108">
        <f>SUM(AG14:AG17)</f>
        <v>1700</v>
      </c>
      <c r="AH18" s="108">
        <f>SUM(AH14:AH17)</f>
        <v>765000</v>
      </c>
      <c r="AJ18" s="107">
        <f>SUM(AJ14:AJ17)</f>
        <v>550</v>
      </c>
      <c r="AK18" s="108">
        <f>SUM(AK14:AK17)</f>
        <v>1750</v>
      </c>
      <c r="AL18" s="108">
        <f>SUM(AL14:AL17)</f>
        <v>962500</v>
      </c>
      <c r="AN18" s="107">
        <f>SUM(AN14:AN17)</f>
        <v>650</v>
      </c>
      <c r="AO18" s="108">
        <f>SUM(AO14:AO17)</f>
        <v>1850</v>
      </c>
      <c r="AP18" s="108">
        <f>SUM(AP14:AP17)</f>
        <v>1202500</v>
      </c>
    </row>
    <row r="20" spans="2:42" s="5" customFormat="1" ht="95.4" x14ac:dyDescent="0.3">
      <c r="B20" s="12" t="s">
        <v>95</v>
      </c>
      <c r="C20" s="24" t="s">
        <v>94</v>
      </c>
      <c r="E20" s="24" t="s">
        <v>110</v>
      </c>
      <c r="F20" s="24" t="s">
        <v>109</v>
      </c>
      <c r="G20" s="30" t="s">
        <v>108</v>
      </c>
      <c r="I20" s="109" t="s">
        <v>11</v>
      </c>
      <c r="J20" s="110" t="s">
        <v>46</v>
      </c>
      <c r="K20" s="110" t="s">
        <v>46</v>
      </c>
      <c r="L20" s="110" t="s">
        <v>46</v>
      </c>
      <c r="M20" s="110" t="s">
        <v>46</v>
      </c>
      <c r="N20" s="110" t="s">
        <v>46</v>
      </c>
      <c r="O20" s="110" t="s">
        <v>46</v>
      </c>
      <c r="P20" s="110" t="s">
        <v>46</v>
      </c>
      <c r="Q20" s="110" t="s">
        <v>46</v>
      </c>
      <c r="R20" s="110" t="s">
        <v>46</v>
      </c>
      <c r="S20" s="110" t="s">
        <v>46</v>
      </c>
      <c r="T20" s="110" t="s">
        <v>46</v>
      </c>
      <c r="U20" s="110" t="s">
        <v>46</v>
      </c>
      <c r="W20" s="24" t="s">
        <v>96</v>
      </c>
      <c r="X20" s="24" t="s">
        <v>80</v>
      </c>
      <c r="Y20" s="30" t="s">
        <v>47</v>
      </c>
      <c r="AB20" s="24" t="s">
        <v>97</v>
      </c>
      <c r="AC20" s="24" t="s">
        <v>81</v>
      </c>
      <c r="AD20" s="30" t="s">
        <v>48</v>
      </c>
      <c r="AF20" s="24" t="s">
        <v>98</v>
      </c>
      <c r="AG20" s="24" t="s">
        <v>82</v>
      </c>
      <c r="AH20" s="30" t="s">
        <v>49</v>
      </c>
      <c r="AJ20" s="24" t="s">
        <v>99</v>
      </c>
      <c r="AK20" s="24" t="s">
        <v>83</v>
      </c>
      <c r="AL20" s="30" t="s">
        <v>51</v>
      </c>
      <c r="AN20" s="24" t="s">
        <v>100</v>
      </c>
      <c r="AO20" s="24" t="s">
        <v>84</v>
      </c>
      <c r="AP20" s="30" t="s">
        <v>50</v>
      </c>
    </row>
    <row r="21" spans="2:42" s="5" customFormat="1" x14ac:dyDescent="0.3">
      <c r="B21" s="16" t="s">
        <v>2</v>
      </c>
      <c r="C21" s="25"/>
      <c r="E21" s="188"/>
      <c r="F21" s="189"/>
      <c r="G21" s="190"/>
      <c r="I21" s="8" t="s">
        <v>85</v>
      </c>
      <c r="J21" s="161">
        <v>1</v>
      </c>
      <c r="K21" s="161">
        <v>2</v>
      </c>
      <c r="L21" s="161">
        <v>3</v>
      </c>
      <c r="M21" s="161">
        <v>4</v>
      </c>
      <c r="N21" s="161">
        <v>5</v>
      </c>
      <c r="O21" s="161">
        <v>6</v>
      </c>
      <c r="P21" s="161">
        <v>7</v>
      </c>
      <c r="Q21" s="161">
        <v>8</v>
      </c>
      <c r="R21" s="161">
        <v>9</v>
      </c>
      <c r="S21" s="161">
        <v>10</v>
      </c>
      <c r="T21" s="161">
        <v>11</v>
      </c>
      <c r="U21" s="161">
        <v>12</v>
      </c>
      <c r="W21" s="188"/>
      <c r="X21" s="189"/>
      <c r="Y21" s="190"/>
      <c r="AB21" s="188"/>
      <c r="AC21" s="189"/>
      <c r="AD21" s="190"/>
      <c r="AF21" s="188"/>
      <c r="AG21" s="189"/>
      <c r="AH21" s="190"/>
      <c r="AJ21" s="188"/>
      <c r="AK21" s="189"/>
      <c r="AL21" s="190"/>
      <c r="AN21" s="188"/>
      <c r="AO21" s="189"/>
      <c r="AP21" s="190"/>
    </row>
    <row r="22" spans="2:42" ht="28.8" x14ac:dyDescent="0.3">
      <c r="B22" s="17" t="s">
        <v>86</v>
      </c>
      <c r="C22" s="62" t="s">
        <v>55</v>
      </c>
      <c r="E22" s="62">
        <v>0</v>
      </c>
      <c r="F22" s="44">
        <v>0</v>
      </c>
      <c r="G22" s="29">
        <f>F22*E22</f>
        <v>0</v>
      </c>
      <c r="I22" s="10">
        <f>SUM(J22:U22)</f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W22" s="62">
        <v>450</v>
      </c>
      <c r="X22" s="44">
        <v>6500</v>
      </c>
      <c r="Y22" s="29">
        <f>X22*W22</f>
        <v>2925000</v>
      </c>
      <c r="AB22" s="62">
        <v>500</v>
      </c>
      <c r="AC22" s="44">
        <v>7000</v>
      </c>
      <c r="AD22" s="29">
        <f>AC22*AB22</f>
        <v>3500000</v>
      </c>
      <c r="AF22" s="62">
        <v>550</v>
      </c>
      <c r="AG22" s="44">
        <v>7500</v>
      </c>
      <c r="AH22" s="29">
        <f>AG22*AF22</f>
        <v>4125000</v>
      </c>
      <c r="AJ22" s="62">
        <v>670</v>
      </c>
      <c r="AK22" s="44">
        <v>7700</v>
      </c>
      <c r="AL22" s="29">
        <f>AK22*AJ22</f>
        <v>5159000</v>
      </c>
      <c r="AN22" s="62">
        <v>770</v>
      </c>
      <c r="AO22" s="44">
        <v>7800</v>
      </c>
      <c r="AP22" s="29">
        <f>AO22*AN22</f>
        <v>6006000</v>
      </c>
    </row>
    <row r="23" spans="2:42" x14ac:dyDescent="0.3">
      <c r="B23" s="17" t="s">
        <v>39</v>
      </c>
      <c r="C23" s="62"/>
      <c r="E23" s="62"/>
      <c r="F23" s="44">
        <v>0</v>
      </c>
      <c r="G23" s="29">
        <f>F23*E23</f>
        <v>0</v>
      </c>
      <c r="I23" s="10">
        <f>SUM(J23:U23)</f>
        <v>0</v>
      </c>
      <c r="J23" s="60">
        <v>0</v>
      </c>
      <c r="K23" s="60">
        <v>0</v>
      </c>
      <c r="L23" s="60">
        <v>0</v>
      </c>
      <c r="M23" s="60">
        <v>0</v>
      </c>
      <c r="N23" s="60"/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W23" s="62"/>
      <c r="X23" s="44">
        <v>0</v>
      </c>
      <c r="Y23" s="29">
        <f>X23*W23</f>
        <v>0</v>
      </c>
      <c r="AB23" s="62"/>
      <c r="AC23" s="44">
        <v>0</v>
      </c>
      <c r="AD23" s="29">
        <f>AC23*AB23</f>
        <v>0</v>
      </c>
      <c r="AF23" s="62"/>
      <c r="AG23" s="44">
        <v>0</v>
      </c>
      <c r="AH23" s="29">
        <f>AG23*AF23</f>
        <v>0</v>
      </c>
      <c r="AJ23" s="62"/>
      <c r="AK23" s="44">
        <v>0</v>
      </c>
      <c r="AL23" s="29">
        <f>AK23*AJ23</f>
        <v>0</v>
      </c>
      <c r="AN23" s="62"/>
      <c r="AO23" s="44">
        <v>0</v>
      </c>
      <c r="AP23" s="29">
        <f>AO23*AN23</f>
        <v>0</v>
      </c>
    </row>
    <row r="24" spans="2:42" x14ac:dyDescent="0.3">
      <c r="B24" s="17" t="s">
        <v>39</v>
      </c>
      <c r="C24" s="62"/>
      <c r="E24" s="62"/>
      <c r="F24" s="44">
        <v>0</v>
      </c>
      <c r="G24" s="29">
        <f>F24*E24</f>
        <v>0</v>
      </c>
      <c r="I24" s="10">
        <f>SUM(J24:U24)</f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W24" s="62"/>
      <c r="X24" s="44">
        <v>0</v>
      </c>
      <c r="Y24" s="29">
        <f>X24*W24</f>
        <v>0</v>
      </c>
      <c r="AB24" s="62"/>
      <c r="AC24" s="44">
        <v>0</v>
      </c>
      <c r="AD24" s="29">
        <f>AC24*AB24</f>
        <v>0</v>
      </c>
      <c r="AF24" s="62"/>
      <c r="AG24" s="44">
        <v>0</v>
      </c>
      <c r="AH24" s="29">
        <f>AG24*AF24</f>
        <v>0</v>
      </c>
      <c r="AJ24" s="62"/>
      <c r="AK24" s="44">
        <v>0</v>
      </c>
      <c r="AL24" s="29">
        <f>AK24*AJ24</f>
        <v>0</v>
      </c>
      <c r="AN24" s="62"/>
      <c r="AO24" s="44">
        <v>0</v>
      </c>
      <c r="AP24" s="29">
        <f>AO24*AN24</f>
        <v>0</v>
      </c>
    </row>
    <row r="25" spans="2:42" x14ac:dyDescent="0.3">
      <c r="B25" s="17" t="s">
        <v>39</v>
      </c>
      <c r="C25" s="62"/>
      <c r="E25" s="62"/>
      <c r="F25" s="44">
        <v>0</v>
      </c>
      <c r="G25" s="29">
        <f>F25*E25</f>
        <v>0</v>
      </c>
      <c r="I25" s="10">
        <f>SUM(J25:U25)</f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W25" s="62"/>
      <c r="X25" s="44">
        <v>0</v>
      </c>
      <c r="Y25" s="29">
        <f>X25*W25</f>
        <v>0</v>
      </c>
      <c r="AB25" s="62"/>
      <c r="AC25" s="44">
        <v>0</v>
      </c>
      <c r="AD25" s="29">
        <f>AC25*AB25</f>
        <v>0</v>
      </c>
      <c r="AF25" s="62"/>
      <c r="AG25" s="44">
        <v>0</v>
      </c>
      <c r="AH25" s="29">
        <f>AG25*AF25</f>
        <v>0</v>
      </c>
      <c r="AJ25" s="62"/>
      <c r="AK25" s="44">
        <v>0</v>
      </c>
      <c r="AL25" s="29">
        <f>AK25*AJ25</f>
        <v>0</v>
      </c>
      <c r="AN25" s="62"/>
      <c r="AO25" s="44">
        <v>0</v>
      </c>
      <c r="AP25" s="29">
        <f>AO25*AN25</f>
        <v>0</v>
      </c>
    </row>
    <row r="26" spans="2:42" x14ac:dyDescent="0.3">
      <c r="B26" s="105" t="s">
        <v>0</v>
      </c>
      <c r="C26" s="106"/>
      <c r="E26" s="107">
        <f>SUM(E22:E25)</f>
        <v>0</v>
      </c>
      <c r="F26" s="108">
        <f>SUM(F22:F25)</f>
        <v>0</v>
      </c>
      <c r="G26" s="108">
        <f>SUM(G22:G25)</f>
        <v>0</v>
      </c>
      <c r="I26" s="108">
        <f>SUM(I22:I25)</f>
        <v>0</v>
      </c>
      <c r="J26" s="108">
        <f t="shared" ref="J26:U26" si="2">SUM(J22:J25)</f>
        <v>0</v>
      </c>
      <c r="K26" s="108">
        <f t="shared" si="2"/>
        <v>0</v>
      </c>
      <c r="L26" s="108">
        <f t="shared" si="2"/>
        <v>0</v>
      </c>
      <c r="M26" s="108">
        <f t="shared" si="2"/>
        <v>0</v>
      </c>
      <c r="N26" s="108">
        <f t="shared" si="2"/>
        <v>0</v>
      </c>
      <c r="O26" s="108">
        <f t="shared" si="2"/>
        <v>0</v>
      </c>
      <c r="P26" s="108">
        <f t="shared" si="2"/>
        <v>0</v>
      </c>
      <c r="Q26" s="108">
        <f t="shared" si="2"/>
        <v>0</v>
      </c>
      <c r="R26" s="108">
        <f t="shared" si="2"/>
        <v>0</v>
      </c>
      <c r="S26" s="108">
        <f t="shared" si="2"/>
        <v>0</v>
      </c>
      <c r="T26" s="108">
        <f t="shared" si="2"/>
        <v>0</v>
      </c>
      <c r="U26" s="108">
        <f t="shared" si="2"/>
        <v>0</v>
      </c>
      <c r="W26" s="107">
        <f>SUM(W22:W25)</f>
        <v>450</v>
      </c>
      <c r="X26" s="108">
        <f>SUM(X22:X25)</f>
        <v>6500</v>
      </c>
      <c r="Y26" s="108">
        <f>SUM(Y22:Y25)</f>
        <v>2925000</v>
      </c>
      <c r="AB26" s="107">
        <f>SUM(AB22:AB25)</f>
        <v>500</v>
      </c>
      <c r="AC26" s="108">
        <f>SUM(AC22:AC25)</f>
        <v>7000</v>
      </c>
      <c r="AD26" s="108">
        <f>SUM(AD22:AD25)</f>
        <v>3500000</v>
      </c>
      <c r="AF26" s="107">
        <f>SUM(AF22:AF25)</f>
        <v>550</v>
      </c>
      <c r="AG26" s="108">
        <f>SUM(AG22:AG25)</f>
        <v>7500</v>
      </c>
      <c r="AH26" s="108">
        <f>SUM(AH22:AH25)</f>
        <v>4125000</v>
      </c>
      <c r="AJ26" s="107">
        <f>SUM(AJ22:AJ25)</f>
        <v>670</v>
      </c>
      <c r="AK26" s="108">
        <f>SUM(AK22:AK25)</f>
        <v>7700</v>
      </c>
      <c r="AL26" s="108">
        <f>SUM(AL22:AL25)</f>
        <v>5159000</v>
      </c>
      <c r="AN26" s="107">
        <f>SUM(AN22:AN25)</f>
        <v>770</v>
      </c>
      <c r="AO26" s="108">
        <f>SUM(AO22:AO25)</f>
        <v>7800</v>
      </c>
      <c r="AP26" s="108">
        <f>SUM(AP22:AP25)</f>
        <v>6006000</v>
      </c>
    </row>
    <row r="27" spans="2:42" x14ac:dyDescent="0.3">
      <c r="I27" s="14"/>
    </row>
    <row r="28" spans="2:42" s="5" customFormat="1" ht="95.4" x14ac:dyDescent="0.3">
      <c r="B28" s="12" t="s">
        <v>101</v>
      </c>
      <c r="C28" s="24" t="s">
        <v>94</v>
      </c>
      <c r="E28" s="24" t="s">
        <v>110</v>
      </c>
      <c r="F28" s="24" t="s">
        <v>109</v>
      </c>
      <c r="G28" s="30" t="s">
        <v>108</v>
      </c>
      <c r="I28" s="109" t="s">
        <v>11</v>
      </c>
      <c r="J28" s="110" t="s">
        <v>46</v>
      </c>
      <c r="K28" s="110" t="s">
        <v>46</v>
      </c>
      <c r="L28" s="110" t="s">
        <v>46</v>
      </c>
      <c r="M28" s="110" t="s">
        <v>46</v>
      </c>
      <c r="N28" s="110" t="s">
        <v>46</v>
      </c>
      <c r="O28" s="110" t="s">
        <v>46</v>
      </c>
      <c r="P28" s="110" t="s">
        <v>46</v>
      </c>
      <c r="Q28" s="110" t="s">
        <v>46</v>
      </c>
      <c r="R28" s="110" t="s">
        <v>46</v>
      </c>
      <c r="S28" s="110" t="s">
        <v>46</v>
      </c>
      <c r="T28" s="110" t="s">
        <v>46</v>
      </c>
      <c r="U28" s="110" t="s">
        <v>46</v>
      </c>
      <c r="W28" s="24" t="s">
        <v>96</v>
      </c>
      <c r="X28" s="24" t="s">
        <v>80</v>
      </c>
      <c r="Y28" s="30" t="s">
        <v>47</v>
      </c>
      <c r="AB28" s="24" t="s">
        <v>97</v>
      </c>
      <c r="AC28" s="24" t="s">
        <v>81</v>
      </c>
      <c r="AD28" s="30" t="s">
        <v>48</v>
      </c>
      <c r="AF28" s="24" t="s">
        <v>98</v>
      </c>
      <c r="AG28" s="24" t="s">
        <v>82</v>
      </c>
      <c r="AH28" s="30" t="s">
        <v>49</v>
      </c>
      <c r="AJ28" s="24" t="s">
        <v>99</v>
      </c>
      <c r="AK28" s="24" t="s">
        <v>83</v>
      </c>
      <c r="AL28" s="30" t="s">
        <v>51</v>
      </c>
      <c r="AN28" s="24" t="s">
        <v>100</v>
      </c>
      <c r="AO28" s="24" t="s">
        <v>84</v>
      </c>
      <c r="AP28" s="30" t="s">
        <v>50</v>
      </c>
    </row>
    <row r="29" spans="2:42" s="5" customFormat="1" x14ac:dyDescent="0.3">
      <c r="B29" s="16" t="s">
        <v>2</v>
      </c>
      <c r="C29" s="31"/>
      <c r="E29" s="188"/>
      <c r="F29" s="189"/>
      <c r="G29" s="190"/>
      <c r="I29" s="8" t="s">
        <v>85</v>
      </c>
      <c r="J29" s="161">
        <v>1</v>
      </c>
      <c r="K29" s="161">
        <v>2</v>
      </c>
      <c r="L29" s="161">
        <v>3</v>
      </c>
      <c r="M29" s="161">
        <v>4</v>
      </c>
      <c r="N29" s="161">
        <v>5</v>
      </c>
      <c r="O29" s="161">
        <v>6</v>
      </c>
      <c r="P29" s="161">
        <v>7</v>
      </c>
      <c r="Q29" s="161">
        <v>8</v>
      </c>
      <c r="R29" s="161">
        <v>9</v>
      </c>
      <c r="S29" s="161">
        <v>10</v>
      </c>
      <c r="T29" s="161">
        <v>11</v>
      </c>
      <c r="U29" s="161">
        <v>12</v>
      </c>
      <c r="W29" s="188"/>
      <c r="X29" s="189"/>
      <c r="Y29" s="190"/>
      <c r="AB29" s="188"/>
      <c r="AC29" s="189"/>
      <c r="AD29" s="190"/>
      <c r="AF29" s="188"/>
      <c r="AG29" s="189"/>
      <c r="AH29" s="190"/>
      <c r="AJ29" s="188"/>
      <c r="AK29" s="189"/>
      <c r="AL29" s="190"/>
      <c r="AN29" s="188"/>
      <c r="AO29" s="189"/>
      <c r="AP29" s="190"/>
    </row>
    <row r="30" spans="2:42" ht="28.8" x14ac:dyDescent="0.3">
      <c r="B30" s="17" t="s">
        <v>116</v>
      </c>
      <c r="C30" s="62" t="s">
        <v>54</v>
      </c>
      <c r="E30" s="62">
        <v>300</v>
      </c>
      <c r="F30" s="44">
        <v>1400</v>
      </c>
      <c r="G30" s="29">
        <f>F30*E30</f>
        <v>420000</v>
      </c>
      <c r="I30" s="10">
        <f>SUM(J30:U30)</f>
        <v>420000</v>
      </c>
      <c r="J30" s="60">
        <v>35000</v>
      </c>
      <c r="K30" s="60">
        <v>35000</v>
      </c>
      <c r="L30" s="60">
        <v>35000</v>
      </c>
      <c r="M30" s="60">
        <v>35000</v>
      </c>
      <c r="N30" s="60">
        <v>35000</v>
      </c>
      <c r="O30" s="60">
        <v>35000</v>
      </c>
      <c r="P30" s="60">
        <v>35000</v>
      </c>
      <c r="Q30" s="60">
        <v>35000</v>
      </c>
      <c r="R30" s="60">
        <v>35000</v>
      </c>
      <c r="S30" s="60">
        <v>35000</v>
      </c>
      <c r="T30" s="60">
        <v>35000</v>
      </c>
      <c r="U30" s="60">
        <v>35000</v>
      </c>
      <c r="W30" s="62">
        <v>0</v>
      </c>
      <c r="X30" s="44">
        <v>0</v>
      </c>
      <c r="Y30" s="29">
        <f>X30*W30</f>
        <v>0</v>
      </c>
      <c r="AB30" s="62">
        <v>0</v>
      </c>
      <c r="AC30" s="44">
        <v>0</v>
      </c>
      <c r="AD30" s="29">
        <f>AC30*AB30</f>
        <v>0</v>
      </c>
      <c r="AF30" s="62">
        <v>0</v>
      </c>
      <c r="AG30" s="44">
        <v>0</v>
      </c>
      <c r="AH30" s="29">
        <f>AG30*AF30</f>
        <v>0</v>
      </c>
      <c r="AJ30" s="62">
        <v>0</v>
      </c>
      <c r="AK30" s="44">
        <v>0</v>
      </c>
      <c r="AL30" s="29">
        <f>AK30*AJ30</f>
        <v>0</v>
      </c>
      <c r="AN30" s="62">
        <v>0</v>
      </c>
      <c r="AO30" s="44">
        <v>0</v>
      </c>
      <c r="AP30" s="29">
        <f>AO30*AN30</f>
        <v>0</v>
      </c>
    </row>
    <row r="31" spans="2:42" x14ac:dyDescent="0.3">
      <c r="B31" s="17" t="s">
        <v>39</v>
      </c>
      <c r="C31" s="62"/>
      <c r="E31" s="62"/>
      <c r="F31" s="44">
        <v>0</v>
      </c>
      <c r="G31" s="29">
        <f>F31*E31</f>
        <v>0</v>
      </c>
      <c r="I31" s="10">
        <f>SUM(J31:U31)</f>
        <v>0</v>
      </c>
      <c r="J31" s="60">
        <v>0</v>
      </c>
      <c r="K31" s="60">
        <v>0</v>
      </c>
      <c r="L31" s="60">
        <v>0</v>
      </c>
      <c r="M31" s="60">
        <v>0</v>
      </c>
      <c r="N31" s="60"/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W31" s="62"/>
      <c r="X31" s="44">
        <v>0</v>
      </c>
      <c r="Y31" s="29">
        <f>X31*W31</f>
        <v>0</v>
      </c>
      <c r="AB31" s="62"/>
      <c r="AC31" s="44">
        <v>0</v>
      </c>
      <c r="AD31" s="29">
        <f>AC31*AB31</f>
        <v>0</v>
      </c>
      <c r="AF31" s="62"/>
      <c r="AG31" s="44">
        <v>0</v>
      </c>
      <c r="AH31" s="29">
        <f>AG31*AF31</f>
        <v>0</v>
      </c>
      <c r="AJ31" s="62"/>
      <c r="AK31" s="44">
        <v>0</v>
      </c>
      <c r="AL31" s="29">
        <f>AK31*AJ31</f>
        <v>0</v>
      </c>
      <c r="AN31" s="62"/>
      <c r="AO31" s="44">
        <v>0</v>
      </c>
      <c r="AP31" s="29">
        <f>AO31*AN31</f>
        <v>0</v>
      </c>
    </row>
    <row r="32" spans="2:42" x14ac:dyDescent="0.3">
      <c r="B32" s="17" t="s">
        <v>39</v>
      </c>
      <c r="C32" s="62"/>
      <c r="E32" s="62"/>
      <c r="F32" s="44">
        <v>0</v>
      </c>
      <c r="G32" s="29">
        <f>F32*E32</f>
        <v>0</v>
      </c>
      <c r="I32" s="10">
        <f>SUM(J32:U32)</f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W32" s="62"/>
      <c r="X32" s="44">
        <v>0</v>
      </c>
      <c r="Y32" s="29">
        <f>X32*W32</f>
        <v>0</v>
      </c>
      <c r="AB32" s="62"/>
      <c r="AC32" s="44">
        <v>0</v>
      </c>
      <c r="AD32" s="29">
        <f>AC32*AB32</f>
        <v>0</v>
      </c>
      <c r="AF32" s="62"/>
      <c r="AG32" s="44">
        <v>0</v>
      </c>
      <c r="AH32" s="29">
        <f>AG32*AF32</f>
        <v>0</v>
      </c>
      <c r="AJ32" s="62"/>
      <c r="AK32" s="44">
        <v>0</v>
      </c>
      <c r="AL32" s="29">
        <f>AK32*AJ32</f>
        <v>0</v>
      </c>
      <c r="AN32" s="62"/>
      <c r="AO32" s="44">
        <v>0</v>
      </c>
      <c r="AP32" s="29">
        <f>AO32*AN32</f>
        <v>0</v>
      </c>
    </row>
    <row r="33" spans="2:42" x14ac:dyDescent="0.3">
      <c r="B33" s="17" t="s">
        <v>39</v>
      </c>
      <c r="C33" s="62"/>
      <c r="E33" s="62"/>
      <c r="F33" s="44">
        <v>0</v>
      </c>
      <c r="G33" s="29">
        <f>F33*E33</f>
        <v>0</v>
      </c>
      <c r="I33" s="10">
        <f>SUM(J33:U33)</f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W33" s="62"/>
      <c r="X33" s="44">
        <v>0</v>
      </c>
      <c r="Y33" s="29">
        <f>X33*W33</f>
        <v>0</v>
      </c>
      <c r="AB33" s="62"/>
      <c r="AC33" s="44">
        <v>0</v>
      </c>
      <c r="AD33" s="29">
        <f>AC33*AB33</f>
        <v>0</v>
      </c>
      <c r="AF33" s="62"/>
      <c r="AG33" s="44">
        <v>0</v>
      </c>
      <c r="AH33" s="29">
        <f>AG33*AF33</f>
        <v>0</v>
      </c>
      <c r="AJ33" s="62"/>
      <c r="AK33" s="44">
        <v>0</v>
      </c>
      <c r="AL33" s="29">
        <f>AK33*AJ33</f>
        <v>0</v>
      </c>
      <c r="AN33" s="62"/>
      <c r="AO33" s="44">
        <v>0</v>
      </c>
      <c r="AP33" s="29">
        <f>AO33*AN33</f>
        <v>0</v>
      </c>
    </row>
    <row r="34" spans="2:42" x14ac:dyDescent="0.3">
      <c r="B34" s="105" t="s">
        <v>0</v>
      </c>
      <c r="C34" s="106"/>
      <c r="E34" s="107">
        <f>SUM(E30:E33)</f>
        <v>300</v>
      </c>
      <c r="F34" s="108">
        <f>SUM(F30:F33)</f>
        <v>1400</v>
      </c>
      <c r="G34" s="108">
        <f>SUM(G30:G33)</f>
        <v>420000</v>
      </c>
      <c r="I34" s="108">
        <f>SUM(I30:I33)</f>
        <v>420000</v>
      </c>
      <c r="J34" s="108">
        <f t="shared" ref="J34:U34" si="3">SUM(J30:J33)</f>
        <v>35000</v>
      </c>
      <c r="K34" s="108">
        <f t="shared" si="3"/>
        <v>35000</v>
      </c>
      <c r="L34" s="108">
        <f t="shared" si="3"/>
        <v>35000</v>
      </c>
      <c r="M34" s="108">
        <f t="shared" si="3"/>
        <v>35000</v>
      </c>
      <c r="N34" s="108">
        <f t="shared" si="3"/>
        <v>35000</v>
      </c>
      <c r="O34" s="108">
        <f t="shared" si="3"/>
        <v>35000</v>
      </c>
      <c r="P34" s="108">
        <f t="shared" si="3"/>
        <v>35000</v>
      </c>
      <c r="Q34" s="108">
        <f t="shared" si="3"/>
        <v>35000</v>
      </c>
      <c r="R34" s="108">
        <f t="shared" si="3"/>
        <v>35000</v>
      </c>
      <c r="S34" s="108">
        <f t="shared" si="3"/>
        <v>35000</v>
      </c>
      <c r="T34" s="108">
        <f t="shared" si="3"/>
        <v>35000</v>
      </c>
      <c r="U34" s="108">
        <f t="shared" si="3"/>
        <v>35000</v>
      </c>
      <c r="W34" s="107">
        <f>SUM(W30:W33)</f>
        <v>0</v>
      </c>
      <c r="X34" s="108">
        <f>SUM(X30:X33)</f>
        <v>0</v>
      </c>
      <c r="Y34" s="108">
        <f>SUM(Y30:Y33)</f>
        <v>0</v>
      </c>
      <c r="AB34" s="107">
        <f>SUM(AB30:AB33)</f>
        <v>0</v>
      </c>
      <c r="AC34" s="108">
        <f>SUM(AC30:AC33)</f>
        <v>0</v>
      </c>
      <c r="AD34" s="108">
        <f>SUM(AD30:AD33)</f>
        <v>0</v>
      </c>
      <c r="AF34" s="107">
        <f>SUM(AF30:AF33)</f>
        <v>0</v>
      </c>
      <c r="AG34" s="108">
        <f>SUM(AG30:AG33)</f>
        <v>0</v>
      </c>
      <c r="AH34" s="108">
        <f>SUM(AH30:AH33)</f>
        <v>0</v>
      </c>
      <c r="AJ34" s="107">
        <f>SUM(AJ30:AJ33)</f>
        <v>0</v>
      </c>
      <c r="AK34" s="108">
        <f>SUM(AK30:AK33)</f>
        <v>0</v>
      </c>
      <c r="AL34" s="108">
        <f>SUM(AL30:AL33)</f>
        <v>0</v>
      </c>
      <c r="AN34" s="107">
        <f>SUM(AN30:AN33)</f>
        <v>0</v>
      </c>
      <c r="AO34" s="108">
        <f>SUM(AO30:AO33)</f>
        <v>0</v>
      </c>
      <c r="AP34" s="108">
        <f>SUM(AP30:AP33)</f>
        <v>0</v>
      </c>
    </row>
    <row r="35" spans="2:42" s="64" customFormat="1" x14ac:dyDescent="0.3">
      <c r="B35" s="69"/>
      <c r="C35" s="70"/>
      <c r="E35" s="71"/>
      <c r="F35" s="72"/>
      <c r="G35" s="72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W35" s="71"/>
      <c r="X35" s="72"/>
      <c r="Y35" s="72"/>
      <c r="AB35" s="71"/>
      <c r="AC35" s="72"/>
      <c r="AD35" s="72"/>
      <c r="AF35" s="71"/>
      <c r="AG35" s="72"/>
      <c r="AH35" s="72"/>
      <c r="AJ35" s="71"/>
      <c r="AK35" s="72"/>
      <c r="AL35" s="72"/>
      <c r="AN35" s="71"/>
      <c r="AO35" s="72"/>
      <c r="AP35" s="72"/>
    </row>
    <row r="36" spans="2:42" x14ac:dyDescent="0.3">
      <c r="C36" s="74"/>
      <c r="E36" s="194" t="s">
        <v>11</v>
      </c>
      <c r="F36" s="195"/>
      <c r="G36" s="196"/>
      <c r="W36" s="194" t="s">
        <v>4</v>
      </c>
      <c r="X36" s="195"/>
      <c r="Y36" s="196"/>
      <c r="AB36" s="197"/>
      <c r="AC36" s="197"/>
      <c r="AD36" s="197"/>
      <c r="AF36" s="197"/>
      <c r="AG36" s="197"/>
      <c r="AH36" s="197"/>
      <c r="AJ36" s="197"/>
      <c r="AK36" s="197"/>
      <c r="AL36" s="197"/>
      <c r="AN36" s="197"/>
      <c r="AO36" s="197"/>
      <c r="AP36" s="197"/>
    </row>
    <row r="37" spans="2:42" ht="15.6" x14ac:dyDescent="0.3">
      <c r="B37" s="34" t="s">
        <v>25</v>
      </c>
      <c r="C37" s="75"/>
      <c r="E37" s="48">
        <f>SUM(E34,E26,E18,E10)</f>
        <v>750</v>
      </c>
      <c r="F37" s="168">
        <f>SUM(F34,F26,F18,F10)</f>
        <v>2900</v>
      </c>
      <c r="G37" s="168">
        <f>SUM(G34,G26,G18,G10)</f>
        <v>420000</v>
      </c>
      <c r="I37" s="67">
        <f>SUM(I34,I26,I18,I10)</f>
        <v>420000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W37" s="48">
        <f>SUM(W34,W26,W18,W10)</f>
        <v>1300</v>
      </c>
      <c r="X37" s="168">
        <f>SUM(X34,X26,X18,X10)</f>
        <v>9600</v>
      </c>
      <c r="Y37" s="168">
        <f>SUM(Y34,Y26,Y18,Y10)</f>
        <v>4250000</v>
      </c>
      <c r="AB37" s="48">
        <f>SUM(AB34,AB26,AB18,AB10)</f>
        <v>1450</v>
      </c>
      <c r="AC37" s="168">
        <f>SUM(AC34,AC26,AC18,AC10)</f>
        <v>10250</v>
      </c>
      <c r="AD37" s="168">
        <f>SUM(AD34,AD26,AD18,AD10)</f>
        <v>5047500</v>
      </c>
      <c r="AF37" s="48">
        <f>SUM(AF34,AF26,AF18,AF10)</f>
        <v>1600</v>
      </c>
      <c r="AG37" s="168">
        <f>SUM(AG34,AG26,AG18,AG10)</f>
        <v>10950</v>
      </c>
      <c r="AH37" s="168">
        <f>SUM(AH34,AH26,AH18,AH10)</f>
        <v>5940000</v>
      </c>
      <c r="AJ37" s="48">
        <f>SUM(AJ34,AJ26,AJ18,AJ10)</f>
        <v>1910</v>
      </c>
      <c r="AK37" s="168">
        <f>SUM(AK34,AK26,AK18,AK10)</f>
        <v>11300</v>
      </c>
      <c r="AL37" s="168">
        <f>SUM(AL34,AL26,AL18,AL10)</f>
        <v>7398000</v>
      </c>
      <c r="AN37" s="48">
        <f>SUM(AN34,AN26,AN18,AN10)</f>
        <v>2210</v>
      </c>
      <c r="AO37" s="168">
        <f>SUM(AO34,AO26,AO18,AO10)</f>
        <v>11600</v>
      </c>
      <c r="AP37" s="168">
        <f>SUM(AP34,AP26,AP18,AP10)</f>
        <v>8749000</v>
      </c>
    </row>
  </sheetData>
  <mergeCells count="37">
    <mergeCell ref="AF2:AH2"/>
    <mergeCell ref="W5:Y5"/>
    <mergeCell ref="W13:Y13"/>
    <mergeCell ref="W36:Y36"/>
    <mergeCell ref="AJ29:AL29"/>
    <mergeCell ref="W21:Y21"/>
    <mergeCell ref="AB29:AD29"/>
    <mergeCell ref="W29:Y29"/>
    <mergeCell ref="AB5:AD5"/>
    <mergeCell ref="AB13:AD13"/>
    <mergeCell ref="AB21:AD21"/>
    <mergeCell ref="AF5:AH5"/>
    <mergeCell ref="AF13:AH13"/>
    <mergeCell ref="AF21:AH21"/>
    <mergeCell ref="AF29:AH29"/>
    <mergeCell ref="AF36:AH36"/>
    <mergeCell ref="E29:G29"/>
    <mergeCell ref="E36:G36"/>
    <mergeCell ref="AJ36:AL36"/>
    <mergeCell ref="AJ2:AL2"/>
    <mergeCell ref="AN5:AP5"/>
    <mergeCell ref="AN13:AP13"/>
    <mergeCell ref="AN21:AP21"/>
    <mergeCell ref="AN29:AP29"/>
    <mergeCell ref="AN36:AP36"/>
    <mergeCell ref="AN2:AP2"/>
    <mergeCell ref="AJ5:AL5"/>
    <mergeCell ref="AJ13:AL13"/>
    <mergeCell ref="AJ21:AL21"/>
    <mergeCell ref="AB36:AD36"/>
    <mergeCell ref="W2:Y2"/>
    <mergeCell ref="AB2:AD2"/>
    <mergeCell ref="I2:U2"/>
    <mergeCell ref="E21:G21"/>
    <mergeCell ref="E2:G2"/>
    <mergeCell ref="E5:G5"/>
    <mergeCell ref="E13:G13"/>
  </mergeCells>
  <hyperlinks>
    <hyperlink ref="A1" location="ÍNDICE!A1" display="INDICE"/>
  </hyperlink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L37"/>
  <sheetViews>
    <sheetView showGridLines="0" topLeftCell="A4" zoomScale="90" zoomScaleNormal="90" workbookViewId="0">
      <selection activeCell="C13" sqref="C13"/>
    </sheetView>
  </sheetViews>
  <sheetFormatPr baseColWidth="10" defaultRowHeight="14.4" x14ac:dyDescent="0.3"/>
  <cols>
    <col min="1" max="1" width="6.6640625" customWidth="1"/>
    <col min="2" max="2" width="65.88671875" customWidth="1"/>
    <col min="3" max="3" width="24.109375" bestFit="1" customWidth="1"/>
    <col min="4" max="4" width="6.44140625" customWidth="1"/>
    <col min="5" max="5" width="17.44140625" customWidth="1"/>
    <col min="6" max="6" width="6.44140625" customWidth="1"/>
    <col min="7" max="7" width="17.44140625" bestFit="1" customWidth="1"/>
    <col min="8" max="12" width="17.88671875" bestFit="1" customWidth="1"/>
    <col min="13" max="13" width="10.6640625" customWidth="1"/>
    <col min="14" max="14" width="11.44140625" customWidth="1"/>
    <col min="15" max="15" width="15.6640625" bestFit="1" customWidth="1"/>
    <col min="16" max="16" width="20.5546875" customWidth="1"/>
    <col min="17" max="17" width="22" customWidth="1"/>
    <col min="18" max="18" width="25.44140625" bestFit="1" customWidth="1"/>
  </cols>
  <sheetData>
    <row r="1" spans="1:12" ht="33" customHeight="1" x14ac:dyDescent="0.3">
      <c r="A1" s="35" t="s">
        <v>56</v>
      </c>
      <c r="B1" s="215">
        <f>ÍNDICE!E3</f>
        <v>0</v>
      </c>
      <c r="C1" s="215"/>
      <c r="D1" s="215"/>
      <c r="E1" s="215"/>
      <c r="F1" s="215"/>
      <c r="G1" s="215"/>
      <c r="H1" s="215"/>
      <c r="I1" s="215"/>
      <c r="J1" s="215"/>
      <c r="K1" s="215"/>
    </row>
    <row r="2" spans="1:12" ht="21" x14ac:dyDescent="0.4">
      <c r="B2" s="201" t="s">
        <v>19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2" ht="8.25" customHeight="1" x14ac:dyDescent="0.3"/>
    <row r="4" spans="1:12" ht="15.6" x14ac:dyDescent="0.3">
      <c r="B4" s="206" t="s">
        <v>10</v>
      </c>
      <c r="C4" s="207"/>
      <c r="D4" s="207"/>
      <c r="E4" s="207"/>
      <c r="F4" s="208"/>
      <c r="G4" s="12" t="s">
        <v>11</v>
      </c>
      <c r="H4" s="12" t="s">
        <v>4</v>
      </c>
      <c r="I4" s="12" t="s">
        <v>5</v>
      </c>
      <c r="J4" s="12" t="s">
        <v>6</v>
      </c>
      <c r="K4" s="12" t="s">
        <v>26</v>
      </c>
      <c r="L4" s="12" t="s">
        <v>27</v>
      </c>
    </row>
    <row r="5" spans="1:12" ht="15.75" customHeight="1" x14ac:dyDescent="0.3">
      <c r="B5" s="203" t="s">
        <v>60</v>
      </c>
      <c r="C5" s="204"/>
      <c r="D5" s="204"/>
      <c r="E5" s="204"/>
      <c r="F5" s="205"/>
      <c r="G5" s="155">
        <f>'III. PROYECCIÓN DE INGRESOS'!G10</f>
        <v>0</v>
      </c>
      <c r="H5" s="104">
        <f>'III. PROYECCIÓN DE INGRESOS'!Y10</f>
        <v>800000</v>
      </c>
      <c r="I5" s="104">
        <f>'III. PROYECCIÓN DE INGRESOS'!AD10</f>
        <v>907500</v>
      </c>
      <c r="J5" s="104">
        <f>'III. PROYECCIÓN DE INGRESOS'!AH10</f>
        <v>1050000</v>
      </c>
      <c r="K5" s="104">
        <f>'III. PROYECCIÓN DE INGRESOS'!AL10</f>
        <v>1276500</v>
      </c>
      <c r="L5" s="104">
        <f>'III. PROYECCIÓN DE INGRESOS'!AP10</f>
        <v>1540500</v>
      </c>
    </row>
    <row r="6" spans="1:12" ht="15.6" x14ac:dyDescent="0.3">
      <c r="B6" s="203" t="s">
        <v>61</v>
      </c>
      <c r="C6" s="204"/>
      <c r="D6" s="204"/>
      <c r="E6" s="204"/>
      <c r="F6" s="205"/>
      <c r="G6" s="155">
        <f>'III. PROYECCIÓN DE INGRESOS'!G18</f>
        <v>0</v>
      </c>
      <c r="H6" s="104">
        <f>'III. PROYECCIÓN DE INGRESOS'!Y18</f>
        <v>525000</v>
      </c>
      <c r="I6" s="104">
        <f>'III. PROYECCIÓN DE INGRESOS'!AD18</f>
        <v>640000</v>
      </c>
      <c r="J6" s="104">
        <f>'III. PROYECCIÓN DE INGRESOS'!AH18</f>
        <v>765000</v>
      </c>
      <c r="K6" s="104">
        <f>'III. PROYECCIÓN DE INGRESOS'!AL18</f>
        <v>962500</v>
      </c>
      <c r="L6" s="104">
        <f>'III. PROYECCIÓN DE INGRESOS'!AP18</f>
        <v>1202500</v>
      </c>
    </row>
    <row r="7" spans="1:12" ht="15.6" x14ac:dyDescent="0.3">
      <c r="B7" s="203" t="s">
        <v>103</v>
      </c>
      <c r="C7" s="204"/>
      <c r="D7" s="204"/>
      <c r="E7" s="204"/>
      <c r="F7" s="205"/>
      <c r="G7" s="104">
        <f>'III. PROYECCIÓN DE INGRESOS'!G26</f>
        <v>0</v>
      </c>
      <c r="H7" s="104">
        <f>'III. PROYECCIÓN DE INGRESOS'!Y26</f>
        <v>2925000</v>
      </c>
      <c r="I7" s="104">
        <f>'III. PROYECCIÓN DE INGRESOS'!AD26</f>
        <v>3500000</v>
      </c>
      <c r="J7" s="104">
        <f>'III. PROYECCIÓN DE INGRESOS'!AH26</f>
        <v>4125000</v>
      </c>
      <c r="K7" s="104">
        <f>'III. PROYECCIÓN DE INGRESOS'!AL26</f>
        <v>5159000</v>
      </c>
      <c r="L7" s="104">
        <f>'III. PROYECCIÓN DE INGRESOS'!AP26</f>
        <v>6006000</v>
      </c>
    </row>
    <row r="8" spans="1:12" ht="15.6" x14ac:dyDescent="0.3">
      <c r="B8" s="203" t="s">
        <v>62</v>
      </c>
      <c r="C8" s="204"/>
      <c r="D8" s="204"/>
      <c r="E8" s="204"/>
      <c r="F8" s="205"/>
      <c r="G8" s="104">
        <f>'III. PROYECCIÓN DE INGRESOS'!G34</f>
        <v>420000</v>
      </c>
      <c r="H8" s="104">
        <f>'III. PROYECCIÓN DE INGRESOS'!Y34</f>
        <v>0</v>
      </c>
      <c r="I8" s="104">
        <f>'III. PROYECCIÓN DE INGRESOS'!AD34</f>
        <v>0</v>
      </c>
      <c r="J8" s="104">
        <f>'III. PROYECCIÓN DE INGRESOS'!AH34</f>
        <v>0</v>
      </c>
      <c r="K8" s="104">
        <f>'III. PROYECCIÓN DE INGRESOS'!AL34</f>
        <v>0</v>
      </c>
      <c r="L8" s="104">
        <f>'III. PROYECCIÓN DE INGRESOS'!AP34</f>
        <v>0</v>
      </c>
    </row>
    <row r="9" spans="1:12" ht="15.6" x14ac:dyDescent="0.3">
      <c r="B9" s="209" t="s">
        <v>12</v>
      </c>
      <c r="C9" s="210"/>
      <c r="D9" s="210"/>
      <c r="E9" s="210"/>
      <c r="F9" s="211"/>
      <c r="G9" s="103">
        <f>SUM(G5:G8)</f>
        <v>420000</v>
      </c>
      <c r="H9" s="103">
        <f t="shared" ref="H9:L9" si="0">SUM(H5:H8)</f>
        <v>4250000</v>
      </c>
      <c r="I9" s="103">
        <f t="shared" si="0"/>
        <v>5047500</v>
      </c>
      <c r="J9" s="103">
        <f t="shared" si="0"/>
        <v>5940000</v>
      </c>
      <c r="K9" s="103">
        <f t="shared" si="0"/>
        <v>7398000</v>
      </c>
      <c r="L9" s="103">
        <f t="shared" si="0"/>
        <v>8749000</v>
      </c>
    </row>
    <row r="10" spans="1:12" ht="15.6" x14ac:dyDescent="0.3">
      <c r="B10" s="203" t="s">
        <v>3</v>
      </c>
      <c r="C10" s="204"/>
      <c r="D10" s="204"/>
      <c r="E10" s="204"/>
      <c r="F10" s="205"/>
      <c r="G10" s="104">
        <f>'II. PROYECCIÓN DE COSTOS'!D32</f>
        <v>0</v>
      </c>
      <c r="H10" s="104">
        <f>'II. PROYECCIÓN DE COSTOS'!E32</f>
        <v>1464000</v>
      </c>
      <c r="I10" s="104">
        <f>'II. PROYECCIÓN DE COSTOS'!F32</f>
        <v>1548720</v>
      </c>
      <c r="J10" s="104">
        <f>'II. PROYECCIÓN DE COSTOS'!G32</f>
        <v>1641861</v>
      </c>
      <c r="K10" s="104">
        <f>'II. PROYECCIÓN DE COSTOS'!H32</f>
        <v>1744265.4</v>
      </c>
      <c r="L10" s="104">
        <f>'II. PROYECCIÓN DE COSTOS'!I32</f>
        <v>1856856.1143999998</v>
      </c>
    </row>
    <row r="11" spans="1:12" ht="15.6" x14ac:dyDescent="0.3">
      <c r="B11" s="203" t="s">
        <v>7</v>
      </c>
      <c r="C11" s="204"/>
      <c r="D11" s="204"/>
      <c r="E11" s="204"/>
      <c r="F11" s="205"/>
      <c r="G11" s="104">
        <f>'II. PROYECCIÓN DE COSTOS'!D33</f>
        <v>412045</v>
      </c>
      <c r="H11" s="104">
        <f>'II. PROYECCIÓN DE COSTOS'!E33</f>
        <v>2341807.8939999999</v>
      </c>
      <c r="I11" s="104">
        <f>'II. PROYECCIÓN DE COSTOS'!F33</f>
        <v>2563594.3080500001</v>
      </c>
      <c r="J11" s="104">
        <f>'II. PROYECCIÓN DE COSTOS'!G33</f>
        <v>2692255.5859524999</v>
      </c>
      <c r="K11" s="104">
        <f>'II. PROYECCIÓN DE COSTOS'!H33</f>
        <v>2829074.0058751251</v>
      </c>
      <c r="L11" s="104">
        <f>'II. PROYECCIÓN DE COSTOS'!I33</f>
        <v>2999827.1702313814</v>
      </c>
    </row>
    <row r="12" spans="1:12" ht="15.6" x14ac:dyDescent="0.3">
      <c r="B12" s="209" t="s">
        <v>13</v>
      </c>
      <c r="C12" s="210"/>
      <c r="D12" s="210"/>
      <c r="E12" s="210"/>
      <c r="F12" s="211"/>
      <c r="G12" s="103">
        <f t="shared" ref="G12:L12" si="1">SUM(G10:G11)</f>
        <v>412045</v>
      </c>
      <c r="H12" s="103">
        <f t="shared" si="1"/>
        <v>3805807.8939999999</v>
      </c>
      <c r="I12" s="103">
        <f t="shared" si="1"/>
        <v>4112314.3080500001</v>
      </c>
      <c r="J12" s="103">
        <f t="shared" si="1"/>
        <v>4334116.5859524999</v>
      </c>
      <c r="K12" s="103">
        <f t="shared" si="1"/>
        <v>4573339.405875125</v>
      </c>
      <c r="L12" s="103">
        <f t="shared" si="1"/>
        <v>4856683.2846313808</v>
      </c>
    </row>
    <row r="13" spans="1:12" ht="15.6" x14ac:dyDescent="0.3">
      <c r="B13" s="20" t="s">
        <v>90</v>
      </c>
      <c r="C13" s="164" t="s">
        <v>145</v>
      </c>
      <c r="D13" s="164" t="s">
        <v>142</v>
      </c>
      <c r="E13" s="164" t="s">
        <v>143</v>
      </c>
      <c r="F13" s="164" t="s">
        <v>142</v>
      </c>
      <c r="G13" s="164" t="s">
        <v>144</v>
      </c>
      <c r="H13" s="104"/>
      <c r="I13" s="104"/>
      <c r="J13" s="104"/>
      <c r="K13" s="104"/>
      <c r="L13" s="104"/>
    </row>
    <row r="14" spans="1:12" ht="15.6" x14ac:dyDescent="0.3">
      <c r="B14" s="111" t="s">
        <v>140</v>
      </c>
      <c r="C14" s="166">
        <f>G14*D14</f>
        <v>864396.31499999994</v>
      </c>
      <c r="D14" s="165">
        <v>0.3</v>
      </c>
      <c r="E14" s="47">
        <f>G14*F14</f>
        <v>2016924.7349999996</v>
      </c>
      <c r="F14" s="165">
        <v>0.7</v>
      </c>
      <c r="G14" s="47">
        <v>2881321.05</v>
      </c>
      <c r="H14" s="104"/>
      <c r="I14" s="104"/>
      <c r="J14" s="104"/>
      <c r="K14" s="104"/>
      <c r="L14" s="104"/>
    </row>
    <row r="15" spans="1:12" ht="15.6" x14ac:dyDescent="0.3">
      <c r="B15" s="111" t="s">
        <v>111</v>
      </c>
      <c r="C15" s="166">
        <f>G15*D15</f>
        <v>928800</v>
      </c>
      <c r="D15" s="165">
        <v>0.3</v>
      </c>
      <c r="E15" s="47">
        <f t="shared" ref="E15:E17" si="2">G15*F15</f>
        <v>2167200</v>
      </c>
      <c r="F15" s="165">
        <v>0.7</v>
      </c>
      <c r="G15" s="47">
        <v>3096000</v>
      </c>
      <c r="H15" s="104"/>
      <c r="I15" s="104"/>
      <c r="J15" s="104"/>
      <c r="K15" s="104"/>
      <c r="L15" s="104"/>
    </row>
    <row r="16" spans="1:12" ht="15.6" x14ac:dyDescent="0.3">
      <c r="B16" s="68" t="s">
        <v>39</v>
      </c>
      <c r="C16" s="166">
        <f>G16*D16</f>
        <v>0</v>
      </c>
      <c r="D16" s="165"/>
      <c r="E16" s="47">
        <f t="shared" si="2"/>
        <v>0</v>
      </c>
      <c r="F16" s="165"/>
      <c r="G16" s="47">
        <v>0</v>
      </c>
      <c r="H16" s="104"/>
      <c r="I16" s="104"/>
      <c r="J16" s="104"/>
      <c r="K16" s="104"/>
      <c r="L16" s="104"/>
    </row>
    <row r="17" spans="2:12" ht="15.6" x14ac:dyDescent="0.3">
      <c r="B17" s="68" t="s">
        <v>39</v>
      </c>
      <c r="C17" s="166">
        <f>G17*D17</f>
        <v>0</v>
      </c>
      <c r="D17" s="165"/>
      <c r="E17" s="47">
        <f t="shared" si="2"/>
        <v>0</v>
      </c>
      <c r="F17" s="165"/>
      <c r="G17" s="47">
        <v>0</v>
      </c>
      <c r="H17" s="104"/>
      <c r="I17" s="104"/>
      <c r="J17" s="104"/>
      <c r="K17" s="104"/>
      <c r="L17" s="104"/>
    </row>
    <row r="18" spans="2:12" ht="15.6" x14ac:dyDescent="0.3">
      <c r="B18" s="20" t="s">
        <v>136</v>
      </c>
      <c r="C18" s="167">
        <f>SUM(C14:C17)</f>
        <v>1793196.3149999999</v>
      </c>
      <c r="D18" s="165">
        <f>C18/G18</f>
        <v>0.3</v>
      </c>
      <c r="E18" s="167">
        <f>SUM(E14:E17)</f>
        <v>4184124.7349999994</v>
      </c>
      <c r="F18" s="165">
        <f>E18/G18</f>
        <v>0.7</v>
      </c>
      <c r="G18" s="104">
        <f>SUM(G14:G17)</f>
        <v>5977321.0499999998</v>
      </c>
      <c r="H18" s="104"/>
      <c r="I18" s="104"/>
      <c r="J18" s="104"/>
      <c r="K18" s="104"/>
      <c r="L18" s="104"/>
    </row>
    <row r="19" spans="2:12" ht="15.6" x14ac:dyDescent="0.3">
      <c r="B19" s="212" t="s">
        <v>14</v>
      </c>
      <c r="C19" s="213"/>
      <c r="D19" s="213"/>
      <c r="E19" s="213"/>
      <c r="F19" s="214"/>
      <c r="G19" s="162">
        <f>G9-G12-G18</f>
        <v>-5969366.0499999998</v>
      </c>
      <c r="H19" s="163">
        <f>H9-H12</f>
        <v>444192.10600000015</v>
      </c>
      <c r="I19" s="163">
        <f>I9-I12</f>
        <v>935185.69194999989</v>
      </c>
      <c r="J19" s="163">
        <f>J9-J12</f>
        <v>1605883.4140475001</v>
      </c>
      <c r="K19" s="163">
        <f>K9-K12</f>
        <v>2824660.594124875</v>
      </c>
      <c r="L19" s="163">
        <f>L9-L12</f>
        <v>3892316.7153686192</v>
      </c>
    </row>
    <row r="21" spans="2:12" ht="21" x14ac:dyDescent="0.4">
      <c r="B21" s="201" t="s">
        <v>106</v>
      </c>
      <c r="C21" s="201"/>
      <c r="D21" s="201"/>
      <c r="E21" s="201"/>
      <c r="F21" s="201"/>
      <c r="G21" s="201"/>
      <c r="H21" s="201"/>
      <c r="I21" s="201"/>
      <c r="J21" s="201"/>
      <c r="K21" s="201"/>
      <c r="L21" s="201"/>
    </row>
    <row r="22" spans="2:12" ht="8.25" customHeight="1" x14ac:dyDescent="0.3">
      <c r="J22" t="s">
        <v>16</v>
      </c>
    </row>
    <row r="23" spans="2:12" x14ac:dyDescent="0.3">
      <c r="G23" s="143" t="s">
        <v>71</v>
      </c>
      <c r="H23" s="142"/>
      <c r="I23" s="144">
        <v>0.1</v>
      </c>
      <c r="J23" s="145" t="s">
        <v>20</v>
      </c>
      <c r="K23" s="146"/>
    </row>
    <row r="24" spans="2:12" ht="8.25" customHeight="1" x14ac:dyDescent="0.3">
      <c r="G24" s="142"/>
      <c r="H24" s="142"/>
      <c r="I24" s="142"/>
      <c r="J24" s="142"/>
      <c r="K24" s="142"/>
    </row>
    <row r="25" spans="2:12" ht="15" customHeight="1" x14ac:dyDescent="0.3">
      <c r="G25" s="202" t="s">
        <v>1</v>
      </c>
      <c r="H25" s="199" t="s">
        <v>133</v>
      </c>
      <c r="I25" s="199" t="s">
        <v>132</v>
      </c>
      <c r="J25" s="199" t="s">
        <v>134</v>
      </c>
      <c r="K25" s="200" t="s">
        <v>135</v>
      </c>
    </row>
    <row r="26" spans="2:12" ht="15" customHeight="1" x14ac:dyDescent="0.3">
      <c r="G26" s="202"/>
      <c r="H26" s="199"/>
      <c r="I26" s="199"/>
      <c r="J26" s="199"/>
      <c r="K26" s="200"/>
    </row>
    <row r="27" spans="2:12" ht="15.6" x14ac:dyDescent="0.3">
      <c r="G27" s="135">
        <v>0</v>
      </c>
      <c r="H27" s="136">
        <f>G19</f>
        <v>-5969366.0499999998</v>
      </c>
      <c r="I27" s="136"/>
      <c r="J27" s="136">
        <f>H27</f>
        <v>-5969366.0499999998</v>
      </c>
      <c r="K27" s="136"/>
    </row>
    <row r="28" spans="2:12" ht="15.6" x14ac:dyDescent="0.3">
      <c r="G28" s="135">
        <v>1</v>
      </c>
      <c r="H28" s="137">
        <f>H19</f>
        <v>444192.10600000015</v>
      </c>
      <c r="I28" s="138">
        <f>(1+$I$23)^G28</f>
        <v>1.1000000000000001</v>
      </c>
      <c r="J28" s="136">
        <f>H28/I28</f>
        <v>403811.00545454555</v>
      </c>
      <c r="K28" s="132">
        <f>H27+H28</f>
        <v>-5525173.9440000001</v>
      </c>
    </row>
    <row r="29" spans="2:12" ht="15.6" x14ac:dyDescent="0.3">
      <c r="G29" s="135">
        <v>2</v>
      </c>
      <c r="H29" s="137">
        <f>I19</f>
        <v>935185.69194999989</v>
      </c>
      <c r="I29" s="138">
        <f>(1+$I$23)^G29</f>
        <v>1.2100000000000002</v>
      </c>
      <c r="J29" s="136">
        <f>H29/I29</f>
        <v>772880.73714876012</v>
      </c>
      <c r="K29" s="132">
        <f>K28+H29</f>
        <v>-4589988.2520500002</v>
      </c>
    </row>
    <row r="30" spans="2:12" ht="15.6" x14ac:dyDescent="0.3">
      <c r="G30" s="135">
        <v>3</v>
      </c>
      <c r="H30" s="137">
        <f>J19</f>
        <v>1605883.4140475001</v>
      </c>
      <c r="I30" s="138">
        <f>(1+$I$23)^G30</f>
        <v>1.3310000000000004</v>
      </c>
      <c r="J30" s="136">
        <f>H30/I30</f>
        <v>1206523.9774962431</v>
      </c>
      <c r="K30" s="132">
        <f>K29+H30</f>
        <v>-2984104.8380025001</v>
      </c>
    </row>
    <row r="31" spans="2:12" ht="15.6" x14ac:dyDescent="0.3">
      <c r="G31" s="135">
        <v>4</v>
      </c>
      <c r="H31" s="137">
        <f>K19</f>
        <v>2824660.594124875</v>
      </c>
      <c r="I31" s="138">
        <f>(1+$I$23)^G31</f>
        <v>1.4641000000000004</v>
      </c>
      <c r="J31" s="136">
        <f>H31/I31</f>
        <v>1929281.1926267839</v>
      </c>
      <c r="K31" s="132">
        <f>K30+H31</f>
        <v>-159444.24387762509</v>
      </c>
    </row>
    <row r="32" spans="2:12" ht="15.6" x14ac:dyDescent="0.3">
      <c r="G32" s="135">
        <v>5</v>
      </c>
      <c r="H32" s="137">
        <f>L19</f>
        <v>3892316.7153686192</v>
      </c>
      <c r="I32" s="138">
        <f>(1+$I$23)^G32</f>
        <v>1.6105100000000006</v>
      </c>
      <c r="J32" s="136">
        <f>H32/I32</f>
        <v>2416822.4446719475</v>
      </c>
      <c r="K32" s="132">
        <f>K31+H32</f>
        <v>3732872.4714909941</v>
      </c>
    </row>
    <row r="33" spans="7:11" ht="15.6" x14ac:dyDescent="0.3">
      <c r="G33" s="139" t="s">
        <v>0</v>
      </c>
      <c r="H33" s="139"/>
      <c r="I33" s="139"/>
      <c r="J33" s="140">
        <f>SUM(J27:J32)</f>
        <v>759953.30739828036</v>
      </c>
      <c r="K33" s="140"/>
    </row>
    <row r="34" spans="7:11" x14ac:dyDescent="0.3">
      <c r="G34" s="142"/>
      <c r="H34" s="142"/>
      <c r="I34" s="147"/>
      <c r="J34" s="148"/>
      <c r="K34" s="142"/>
    </row>
    <row r="35" spans="7:11" ht="15.6" x14ac:dyDescent="0.3">
      <c r="G35" s="142"/>
      <c r="H35" s="149"/>
      <c r="I35" s="150" t="s">
        <v>21</v>
      </c>
      <c r="J35" s="148">
        <f>NPV(I23,H28:H32)+H27</f>
        <v>759953.30739828013</v>
      </c>
      <c r="K35" s="151"/>
    </row>
    <row r="36" spans="7:11" ht="15.6" x14ac:dyDescent="0.3">
      <c r="G36" s="142"/>
      <c r="H36" s="149"/>
      <c r="I36" s="150" t="s">
        <v>22</v>
      </c>
      <c r="J36" s="152">
        <f>IRR(H27:H32)</f>
        <v>0.13575606622028591</v>
      </c>
      <c r="K36" s="142"/>
    </row>
    <row r="37" spans="7:11" ht="15.6" x14ac:dyDescent="0.3">
      <c r="G37" s="142"/>
      <c r="H37" s="149"/>
      <c r="I37" s="150" t="s">
        <v>23</v>
      </c>
      <c r="J37" s="141" t="s">
        <v>72</v>
      </c>
      <c r="K37" s="142"/>
    </row>
  </sheetData>
  <mergeCells count="18">
    <mergeCell ref="B19:F19"/>
    <mergeCell ref="B1:K1"/>
    <mergeCell ref="I25:I26"/>
    <mergeCell ref="J25:J26"/>
    <mergeCell ref="K25:K26"/>
    <mergeCell ref="B2:L2"/>
    <mergeCell ref="B21:L21"/>
    <mergeCell ref="H25:H26"/>
    <mergeCell ref="G25:G26"/>
    <mergeCell ref="B5:F5"/>
    <mergeCell ref="B4:F4"/>
    <mergeCell ref="B6:F6"/>
    <mergeCell ref="B7:F7"/>
    <mergeCell ref="B8:F8"/>
    <mergeCell ref="B9:F9"/>
    <mergeCell ref="B10:F10"/>
    <mergeCell ref="B11:F11"/>
    <mergeCell ref="B12:F12"/>
  </mergeCells>
  <hyperlinks>
    <hyperlink ref="A1" location="ÍNDICE!A1" display="INDICE"/>
  </hyperlink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322548083DEF48935CB83DC0C1F3DB" ma:contentTypeVersion="0" ma:contentTypeDescription="Crear nuevo documento." ma:contentTypeScope="" ma:versionID="f851229786d84de5e6d0d6a79943c63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9B274D-6245-4929-B476-C8B97EB8F723}">
  <ds:schemaRefs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AE154F7-906C-4F56-B8AC-379C60A129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A658B38-53E4-4EA7-8FB6-2515ECA128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I. DEMANDA IDENTIFICADA</vt:lpstr>
      <vt:lpstr>II. PROYECCIÓN DE COSTOS</vt:lpstr>
      <vt:lpstr>III. PROYECCIÓN DE INGRESOS</vt:lpstr>
      <vt:lpstr>IV. TIR</vt:lpstr>
    </vt:vector>
  </TitlesOfParts>
  <Company>FUMEC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ESCENARIOS FINANCIEROS</dc:title>
  <dc:subject>CENTRO DE DESARROLLO</dc:subject>
  <dc:creator>Eugenio Marin Aguilar</dc:creator>
  <cp:keywords>CONACYT-AEM</cp:keywords>
  <cp:lastModifiedBy>DGISCI</cp:lastModifiedBy>
  <cp:lastPrinted>2017-07-31T17:57:30Z</cp:lastPrinted>
  <dcterms:created xsi:type="dcterms:W3CDTF">2013-12-10T16:35:32Z</dcterms:created>
  <dcterms:modified xsi:type="dcterms:W3CDTF">2018-05-11T18:56:58Z</dcterms:modified>
</cp:coreProperties>
</file>